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BA419D87-817F-4F63-BEA5-59040B5CCBB4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Calculations" sheetId="2" r:id="rId2"/>
    <sheet name="Budget Accounting" sheetId="4" r:id="rId3"/>
    <sheet name="Plots" sheetId="3" r:id="rId4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2" i="4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3" i="1"/>
  <c r="G14" i="1"/>
  <c r="G15" i="1"/>
  <c r="G12" i="1"/>
  <c r="F4" i="2" l="1"/>
  <c r="F5" i="2"/>
  <c r="F6" i="2"/>
  <c r="F7" i="2"/>
  <c r="F8" i="2"/>
  <c r="F9" i="2"/>
  <c r="F10" i="2"/>
  <c r="F11" i="2"/>
  <c r="F12" i="2"/>
  <c r="F13" i="2"/>
  <c r="D2" i="4" s="1"/>
  <c r="F14" i="2"/>
  <c r="F15" i="2"/>
  <c r="F16" i="2"/>
  <c r="D5" i="4" s="1"/>
  <c r="F17" i="2"/>
  <c r="D6" i="4" s="1"/>
  <c r="F18" i="2"/>
  <c r="F19" i="2"/>
  <c r="D8" i="4" s="1"/>
  <c r="F20" i="2"/>
  <c r="D9" i="4" s="1"/>
  <c r="F21" i="2"/>
  <c r="D10" i="4" s="1"/>
  <c r="F22" i="2"/>
  <c r="F23" i="2"/>
  <c r="F24" i="2"/>
  <c r="D13" i="4" s="1"/>
  <c r="F25" i="2"/>
  <c r="D14" i="4" s="1"/>
  <c r="F26" i="2"/>
  <c r="F27" i="2"/>
  <c r="D16" i="4" s="1"/>
  <c r="F28" i="2"/>
  <c r="D17" i="4" s="1"/>
  <c r="F29" i="2"/>
  <c r="D18" i="4" s="1"/>
  <c r="F30" i="2"/>
  <c r="F31" i="2"/>
  <c r="F32" i="2"/>
  <c r="D21" i="4" s="1"/>
  <c r="F33" i="2"/>
  <c r="D22" i="4" s="1"/>
  <c r="F34" i="2"/>
  <c r="F35" i="2"/>
  <c r="D24" i="4" s="1"/>
  <c r="F36" i="2"/>
  <c r="D25" i="4" s="1"/>
  <c r="F37" i="2"/>
  <c r="D26" i="4" s="1"/>
  <c r="F38" i="2"/>
  <c r="F39" i="2"/>
  <c r="F40" i="2"/>
  <c r="D29" i="4" s="1"/>
  <c r="F41" i="2"/>
  <c r="D30" i="4" s="1"/>
  <c r="F42" i="2"/>
  <c r="F43" i="2"/>
  <c r="D32" i="4" s="1"/>
  <c r="F44" i="2"/>
  <c r="D33" i="4" s="1"/>
  <c r="F45" i="2"/>
  <c r="D34" i="4" s="1"/>
  <c r="F46" i="2"/>
  <c r="F47" i="2"/>
  <c r="F48" i="2"/>
  <c r="D37" i="4" s="1"/>
  <c r="F49" i="2"/>
  <c r="D38" i="4" s="1"/>
  <c r="F50" i="2"/>
  <c r="F51" i="2"/>
  <c r="D40" i="4" s="1"/>
  <c r="F52" i="2"/>
  <c r="D41" i="4" s="1"/>
  <c r="F53" i="2"/>
  <c r="D42" i="4" s="1"/>
  <c r="F54" i="2"/>
  <c r="F55" i="2"/>
  <c r="F56" i="2"/>
  <c r="D45" i="4" s="1"/>
  <c r="F57" i="2"/>
  <c r="D46" i="4" s="1"/>
  <c r="F58" i="2"/>
  <c r="F59" i="2"/>
  <c r="D48" i="4" s="1"/>
  <c r="F3" i="2"/>
  <c r="E4" i="2"/>
  <c r="G4" i="2" s="1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3" i="2"/>
  <c r="G3" i="2" s="1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B52" i="2"/>
  <c r="C52" i="2"/>
  <c r="D52" i="2"/>
  <c r="B53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B58" i="2"/>
  <c r="C58" i="2"/>
  <c r="D58" i="2"/>
  <c r="B59" i="2"/>
  <c r="C59" i="2"/>
  <c r="D59" i="2"/>
  <c r="D43" i="4" l="1"/>
  <c r="D35" i="4"/>
  <c r="D27" i="4"/>
  <c r="D19" i="4"/>
  <c r="F19" i="4" s="1"/>
  <c r="D11" i="4"/>
  <c r="F11" i="4" s="1"/>
  <c r="D3" i="4"/>
  <c r="G32" i="2"/>
  <c r="E21" i="4"/>
  <c r="F21" i="4" s="1"/>
  <c r="G40" i="2"/>
  <c r="E29" i="4"/>
  <c r="F29" i="4" s="1"/>
  <c r="G24" i="2"/>
  <c r="E13" i="4"/>
  <c r="G55" i="2"/>
  <c r="E44" i="4"/>
  <c r="G47" i="2"/>
  <c r="E36" i="4"/>
  <c r="G39" i="2"/>
  <c r="E28" i="4"/>
  <c r="G31" i="2"/>
  <c r="E20" i="4"/>
  <c r="G23" i="2"/>
  <c r="E12" i="4"/>
  <c r="G15" i="2"/>
  <c r="E4" i="4"/>
  <c r="F13" i="4"/>
  <c r="G56" i="2"/>
  <c r="E45" i="4"/>
  <c r="F45" i="4" s="1"/>
  <c r="G48" i="2"/>
  <c r="E37" i="4"/>
  <c r="F37" i="4" s="1"/>
  <c r="G16" i="2"/>
  <c r="E5" i="4"/>
  <c r="F5" i="4" s="1"/>
  <c r="G54" i="2"/>
  <c r="E43" i="4"/>
  <c r="G46" i="2"/>
  <c r="E35" i="4"/>
  <c r="F35" i="4" s="1"/>
  <c r="G38" i="2"/>
  <c r="E27" i="4"/>
  <c r="G30" i="2"/>
  <c r="E19" i="4"/>
  <c r="G22" i="2"/>
  <c r="E11" i="4"/>
  <c r="G14" i="2"/>
  <c r="E3" i="4"/>
  <c r="F3" i="4" s="1"/>
  <c r="D44" i="4"/>
  <c r="F44" i="4" s="1"/>
  <c r="D36" i="4"/>
  <c r="D28" i="4"/>
  <c r="D20" i="4"/>
  <c r="F20" i="4" s="1"/>
  <c r="D12" i="4"/>
  <c r="D4" i="4"/>
  <c r="G45" i="2"/>
  <c r="E34" i="4"/>
  <c r="F34" i="4" s="1"/>
  <c r="F43" i="4"/>
  <c r="F27" i="4"/>
  <c r="G13" i="2"/>
  <c r="E2" i="4"/>
  <c r="F2" i="4" s="1"/>
  <c r="G52" i="2"/>
  <c r="E41" i="4"/>
  <c r="F41" i="4" s="1"/>
  <c r="G44" i="2"/>
  <c r="E33" i="4"/>
  <c r="G36" i="2"/>
  <c r="E25" i="4"/>
  <c r="G28" i="2"/>
  <c r="E17" i="4"/>
  <c r="F17" i="4" s="1"/>
  <c r="G20" i="2"/>
  <c r="E9" i="4"/>
  <c r="F9" i="4" s="1"/>
  <c r="F26" i="4"/>
  <c r="G21" i="2"/>
  <c r="E10" i="4"/>
  <c r="F10" i="4" s="1"/>
  <c r="G59" i="2"/>
  <c r="E48" i="4"/>
  <c r="G51" i="2"/>
  <c r="E40" i="4"/>
  <c r="F40" i="4" s="1"/>
  <c r="G43" i="2"/>
  <c r="E32" i="4"/>
  <c r="F32" i="4" s="1"/>
  <c r="G35" i="2"/>
  <c r="E24" i="4"/>
  <c r="G27" i="2"/>
  <c r="E16" i="4"/>
  <c r="G19" i="2"/>
  <c r="E8" i="4"/>
  <c r="F8" i="4" s="1"/>
  <c r="F33" i="4"/>
  <c r="F25" i="4"/>
  <c r="G53" i="2"/>
  <c r="E42" i="4"/>
  <c r="F42" i="4" s="1"/>
  <c r="G29" i="2"/>
  <c r="E18" i="4"/>
  <c r="F18" i="4" s="1"/>
  <c r="G58" i="2"/>
  <c r="E47" i="4"/>
  <c r="G50" i="2"/>
  <c r="E39" i="4"/>
  <c r="G42" i="2"/>
  <c r="E31" i="4"/>
  <c r="G34" i="2"/>
  <c r="E23" i="4"/>
  <c r="G26" i="2"/>
  <c r="E15" i="4"/>
  <c r="G18" i="2"/>
  <c r="E7" i="4"/>
  <c r="F48" i="4"/>
  <c r="F24" i="4"/>
  <c r="F16" i="4"/>
  <c r="G37" i="2"/>
  <c r="E26" i="4"/>
  <c r="G57" i="2"/>
  <c r="E46" i="4"/>
  <c r="F46" i="4" s="1"/>
  <c r="G49" i="2"/>
  <c r="E38" i="4"/>
  <c r="F38" i="4" s="1"/>
  <c r="G41" i="2"/>
  <c r="E30" i="4"/>
  <c r="F30" i="4" s="1"/>
  <c r="G33" i="2"/>
  <c r="E22" i="4"/>
  <c r="F22" i="4" s="1"/>
  <c r="G25" i="2"/>
  <c r="E14" i="4"/>
  <c r="F14" i="4" s="1"/>
  <c r="G17" i="2"/>
  <c r="E6" i="4"/>
  <c r="F6" i="4" s="1"/>
  <c r="D47" i="4"/>
  <c r="F47" i="4" s="1"/>
  <c r="D39" i="4"/>
  <c r="D31" i="4"/>
  <c r="D23" i="4"/>
  <c r="D15" i="4"/>
  <c r="F15" i="4" s="1"/>
  <c r="D7" i="4"/>
  <c r="F7" i="4" s="1"/>
  <c r="F12" i="4" l="1"/>
  <c r="F28" i="4"/>
  <c r="F39" i="4"/>
  <c r="F4" i="4"/>
  <c r="F23" i="4"/>
  <c r="F31" i="4"/>
  <c r="F36" i="4"/>
</calcChain>
</file>

<file path=xl/sharedStrings.xml><?xml version="1.0" encoding="utf-8"?>
<sst xmlns="http://schemas.openxmlformats.org/spreadsheetml/2006/main" count="28" uniqueCount="20">
  <si>
    <t>year</t>
  </si>
  <si>
    <t>per-capita real gdp</t>
  </si>
  <si>
    <t>inflation rate</t>
  </si>
  <si>
    <t>total deficit</t>
  </si>
  <si>
    <t>total debt</t>
  </si>
  <si>
    <t>external debt</t>
  </si>
  <si>
    <t>domestic debt</t>
  </si>
  <si>
    <t>exchange rate</t>
  </si>
  <si>
    <t>monetary base</t>
  </si>
  <si>
    <t>nominal gdp</t>
  </si>
  <si>
    <t>inflation tax</t>
  </si>
  <si>
    <t>real money balances</t>
  </si>
  <si>
    <t>seigniorage</t>
  </si>
  <si>
    <t>external debt over gdp</t>
  </si>
  <si>
    <t>real exchange rate</t>
  </si>
  <si>
    <t>change in local debt</t>
  </si>
  <si>
    <t>change in foreign debt</t>
  </si>
  <si>
    <t>change in money balance</t>
  </si>
  <si>
    <t>total</t>
  </si>
  <si>
    <t>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</si>
</sst>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Lucida Sans Unicode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applyFont="1"/>
    <xf numFmtId="1" fontId="0" fillId="0" borderId="0" xfId="0" applyNumberFormat="1"/>
    <xf numFmtId="2" fontId="0" fillId="0" borderId="0" xfId="0" applyNumberFormat="1"/>
    <xf numFmtId="10" fontId="0" fillId="0" borderId="0" xfId="2" applyNumberFormat="1" applyFont="1"/>
    <xf numFmtId="10" fontId="0" fillId="0" borderId="0" xfId="0" applyNumberFormat="1"/>
  </cellXfs>
  <cellStyles count="3">
    <cellStyle name="Normal" xfId="0" builtinId="0"/>
    <cellStyle name="Normal 3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Calculations!$E$1</c:f>
              <c:strCache>
                <c:ptCount val="1"/>
                <c:pt idx="0">
                  <c:v>inflation tax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Calculations!$A$12:$A$59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Calculations!$E$12:$E$59</c:f>
              <c:numCache>
                <c:formatCode>0.00</c:formatCode>
                <c:ptCount val="48"/>
                <c:pt idx="0">
                  <c:v>0.80555033199275061</c:v>
                </c:pt>
                <c:pt idx="1">
                  <c:v>0.91897987116849733</c:v>
                </c:pt>
                <c:pt idx="2">
                  <c:v>1.064034064680154</c:v>
                </c:pt>
                <c:pt idx="3">
                  <c:v>2.0711246024922843</c:v>
                </c:pt>
                <c:pt idx="4">
                  <c:v>1.9791584621067282</c:v>
                </c:pt>
                <c:pt idx="5">
                  <c:v>2.2801528730597558</c:v>
                </c:pt>
                <c:pt idx="6">
                  <c:v>2.4399653967568642</c:v>
                </c:pt>
                <c:pt idx="7">
                  <c:v>2.9823174777031265</c:v>
                </c:pt>
                <c:pt idx="8">
                  <c:v>3.6184664957648454</c:v>
                </c:pt>
                <c:pt idx="9">
                  <c:v>4.2934643443724525</c:v>
                </c:pt>
                <c:pt idx="10">
                  <c:v>3.9530590406723367</c:v>
                </c:pt>
                <c:pt idx="11">
                  <c:v>4.5686780552995945</c:v>
                </c:pt>
                <c:pt idx="12">
                  <c:v>3.5247746352112843</c:v>
                </c:pt>
                <c:pt idx="13">
                  <c:v>2.879959868927136</c:v>
                </c:pt>
                <c:pt idx="14">
                  <c:v>3.5614367416373764</c:v>
                </c:pt>
                <c:pt idx="15">
                  <c:v>3.7252156852061349</c:v>
                </c:pt>
                <c:pt idx="16">
                  <c:v>6.2712643112623381</c:v>
                </c:pt>
                <c:pt idx="17">
                  <c:v>6.4007097136629527</c:v>
                </c:pt>
                <c:pt idx="18">
                  <c:v>10.928376904391811</c:v>
                </c:pt>
                <c:pt idx="19">
                  <c:v>10.798279277171668</c:v>
                </c:pt>
                <c:pt idx="20">
                  <c:v>8.9156584628672828</c:v>
                </c:pt>
                <c:pt idx="21">
                  <c:v>6.3547967427528533</c:v>
                </c:pt>
                <c:pt idx="22">
                  <c:v>1.2778879218630124</c:v>
                </c:pt>
                <c:pt idx="23">
                  <c:v>1.0854546876746098</c:v>
                </c:pt>
                <c:pt idx="24">
                  <c:v>0.76950111172154467</c:v>
                </c:pt>
                <c:pt idx="25">
                  <c:v>0.50598902552232705</c:v>
                </c:pt>
                <c:pt idx="26">
                  <c:v>0.35776539082656295</c:v>
                </c:pt>
                <c:pt idx="27">
                  <c:v>0.37720571795037822</c:v>
                </c:pt>
                <c:pt idx="28">
                  <c:v>0.16430201940598049</c:v>
                </c:pt>
                <c:pt idx="29">
                  <c:v>0.13583949922610916</c:v>
                </c:pt>
                <c:pt idx="30">
                  <c:v>0.21660170803292009</c:v>
                </c:pt>
                <c:pt idx="31">
                  <c:v>5.3846803421492978E-2</c:v>
                </c:pt>
                <c:pt idx="32">
                  <c:v>0.18442995620504971</c:v>
                </c:pt>
                <c:pt idx="33">
                  <c:v>0.23867102547813837</c:v>
                </c:pt>
                <c:pt idx="34">
                  <c:v>0.35493350217788089</c:v>
                </c:pt>
                <c:pt idx="35">
                  <c:v>0.32159355898213476</c:v>
                </c:pt>
                <c:pt idx="36">
                  <c:v>0.67009904102582829</c:v>
                </c:pt>
                <c:pt idx="37">
                  <c:v>0.48200624271190973</c:v>
                </c:pt>
                <c:pt idx="38">
                  <c:v>0.58379841665346799</c:v>
                </c:pt>
                <c:pt idx="39">
                  <c:v>0.16928551894385899</c:v>
                </c:pt>
                <c:pt idx="40">
                  <c:v>0.83514720926953434</c:v>
                </c:pt>
                <c:pt idx="41">
                  <c:v>0.8526232699251568</c:v>
                </c:pt>
                <c:pt idx="42">
                  <c:v>0.63425238870777056</c:v>
                </c:pt>
                <c:pt idx="43">
                  <c:v>0.72327267412405083</c:v>
                </c:pt>
                <c:pt idx="44">
                  <c:v>0.46397921192097569</c:v>
                </c:pt>
                <c:pt idx="45">
                  <c:v>0.55197782915004101</c:v>
                </c:pt>
                <c:pt idx="46">
                  <c:v>0.59671559608522196</c:v>
                </c:pt>
                <c:pt idx="47">
                  <c:v>0.48510855548322684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A-44DE-AB00-D55F2E4F159E}"/>
            </c:ext>
          </c:extLst>
        </c:ser>
        <c:ser>
          <c:idx val="1"/>
          <c:order val="1"/>
          <c:tx>
            <c:strRef>
              <c:f>Calculations!$F$1</c:f>
              <c:strCache>
                <c:ptCount val="1"/>
                <c:pt idx="0">
                  <c:v>real money balances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Calculations!$A$12:$A$59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Calculations!$F$12:$F$59</c:f>
              <c:numCache>
                <c:formatCode>0.00</c:formatCode>
                <c:ptCount val="48"/>
                <c:pt idx="0">
                  <c:v>10.224229960644838</c:v>
                </c:pt>
                <c:pt idx="1">
                  <c:v>9.8480563446957934</c:v>
                </c:pt>
                <c:pt idx="2">
                  <c:v>11.481477940807844</c:v>
                </c:pt>
                <c:pt idx="3">
                  <c:v>10.062275406933805</c:v>
                </c:pt>
                <c:pt idx="4">
                  <c:v>11.475749127303795</c:v>
                </c:pt>
                <c:pt idx="5">
                  <c:v>9.7064627128131526</c:v>
                </c:pt>
                <c:pt idx="6">
                  <c:v>10.76315767866984</c:v>
                </c:pt>
                <c:pt idx="7">
                  <c:v>9.6766794377504812</c:v>
                </c:pt>
                <c:pt idx="8">
                  <c:v>9.1305923625640659</c:v>
                </c:pt>
                <c:pt idx="9">
                  <c:v>9.9591782690052124</c:v>
                </c:pt>
                <c:pt idx="10">
                  <c:v>10.586254213700824</c:v>
                </c:pt>
                <c:pt idx="11">
                  <c:v>8.8579619197361374</c:v>
                </c:pt>
                <c:pt idx="12">
                  <c:v>6.2457098237021089</c:v>
                </c:pt>
                <c:pt idx="13">
                  <c:v>6.6236793482281522</c:v>
                </c:pt>
                <c:pt idx="14">
                  <c:v>5.9001722373798087</c:v>
                </c:pt>
                <c:pt idx="15">
                  <c:v>13.715399180291682</c:v>
                </c:pt>
                <c:pt idx="16">
                  <c:v>12.572167669017251</c:v>
                </c:pt>
                <c:pt idx="17">
                  <c:v>13.02404102431942</c:v>
                </c:pt>
                <c:pt idx="18">
                  <c:v>11.279640884847886</c:v>
                </c:pt>
                <c:pt idx="19">
                  <c:v>9.0656455041033155</c:v>
                </c:pt>
                <c:pt idx="20">
                  <c:v>7.9703361409998941</c:v>
                </c:pt>
                <c:pt idx="21">
                  <c:v>3.1698789428853571</c:v>
                </c:pt>
                <c:pt idx="22">
                  <c:v>3.06771487006232</c:v>
                </c:pt>
                <c:pt idx="23">
                  <c:v>2.6480709678645664</c:v>
                </c:pt>
                <c:pt idx="24">
                  <c:v>2.7841648867656459</c:v>
                </c:pt>
                <c:pt idx="25">
                  <c:v>3.119358154867518</c:v>
                </c:pt>
                <c:pt idx="26">
                  <c:v>3.0164712162991298</c:v>
                </c:pt>
                <c:pt idx="27">
                  <c:v>3.1443433352223851</c:v>
                </c:pt>
                <c:pt idx="28">
                  <c:v>3.1440459453863925</c:v>
                </c:pt>
                <c:pt idx="29">
                  <c:v>3.519090309752086</c:v>
                </c:pt>
                <c:pt idx="30">
                  <c:v>3.1713569253963652</c:v>
                </c:pt>
                <c:pt idx="31">
                  <c:v>3.3633245337300082</c:v>
                </c:pt>
                <c:pt idx="32">
                  <c:v>3.5296576351193267</c:v>
                </c:pt>
                <c:pt idx="33">
                  <c:v>3.6231404967648717</c:v>
                </c:pt>
                <c:pt idx="34">
                  <c:v>4.0964253586181227</c:v>
                </c:pt>
                <c:pt idx="35">
                  <c:v>4.7449093873497423</c:v>
                </c:pt>
                <c:pt idx="36">
                  <c:v>4.8185119977222026</c:v>
                </c:pt>
                <c:pt idx="37">
                  <c:v>5.5613555678771682</c:v>
                </c:pt>
                <c:pt idx="38">
                  <c:v>6.2461460666758981</c:v>
                </c:pt>
                <c:pt idx="39">
                  <c:v>6.4139383701585793</c:v>
                </c:pt>
                <c:pt idx="40">
                  <c:v>8.1042379840499077</c:v>
                </c:pt>
                <c:pt idx="41">
                  <c:v>8.4724858605508331</c:v>
                </c:pt>
                <c:pt idx="42">
                  <c:v>10.342210038619989</c:v>
                </c:pt>
                <c:pt idx="43">
                  <c:v>9.4733045286711182</c:v>
                </c:pt>
                <c:pt idx="44">
                  <c:v>9.3438435265811162</c:v>
                </c:pt>
                <c:pt idx="45">
                  <c:v>8.3718121333827966</c:v>
                </c:pt>
                <c:pt idx="46">
                  <c:v>8.0909059822620186</c:v>
                </c:pt>
                <c:pt idx="47">
                  <c:v>8.1519353864625828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A-44DE-AB00-D55F2E4F159E}"/>
            </c:ext>
          </c:extLst>
        </c:ser>
        <c:ser>
          <c:idx val="2"/>
          <c:order val="2"/>
          <c:tx>
            <c:strRef>
              <c:f>Calculations!$G$1</c:f>
              <c:strCache>
                <c:ptCount val="1"/>
                <c:pt idx="0">
                  <c:v>seigniorage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Calculations!$A$12:$A$59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Calculations!$G$12:$G$59</c:f>
              <c:numCache>
                <c:formatCode>0.00</c:formatCode>
                <c:ptCount val="48"/>
                <c:pt idx="0">
                  <c:v>3.3228747372095722</c:v>
                </c:pt>
                <c:pt idx="1">
                  <c:v>0.54280625521945369</c:v>
                </c:pt>
                <c:pt idx="2">
                  <c:v>2.6974556607922042</c:v>
                </c:pt>
                <c:pt idx="3">
                  <c:v>0.65192206861824631</c:v>
                </c:pt>
                <c:pt idx="4">
                  <c:v>3.3926321824767167</c:v>
                </c:pt>
                <c:pt idx="5">
                  <c:v>0.51086645856911339</c:v>
                </c:pt>
                <c:pt idx="6">
                  <c:v>3.4966603626135528</c:v>
                </c:pt>
                <c:pt idx="7">
                  <c:v>1.8958392367837666</c:v>
                </c:pt>
                <c:pt idx="8">
                  <c:v>3.0723794205784305</c:v>
                </c:pt>
                <c:pt idx="9">
                  <c:v>5.1220502508135981</c:v>
                </c:pt>
                <c:pt idx="10">
                  <c:v>4.5801349853679492</c:v>
                </c:pt>
                <c:pt idx="11">
                  <c:v>2.8403857613349079</c:v>
                </c:pt>
                <c:pt idx="12">
                  <c:v>0.91252253917725623</c:v>
                </c:pt>
                <c:pt idx="13">
                  <c:v>3.2579293934531788</c:v>
                </c:pt>
                <c:pt idx="14">
                  <c:v>2.8379296307890325</c:v>
                </c:pt>
                <c:pt idx="15">
                  <c:v>11.540442628118008</c:v>
                </c:pt>
                <c:pt idx="16">
                  <c:v>5.1280327999879063</c:v>
                </c:pt>
                <c:pt idx="17">
                  <c:v>6.8525830689651208</c:v>
                </c:pt>
                <c:pt idx="18">
                  <c:v>9.1839767649202777</c:v>
                </c:pt>
                <c:pt idx="19">
                  <c:v>8.5842838964270971</c:v>
                </c:pt>
                <c:pt idx="20">
                  <c:v>7.8203490997638623</c:v>
                </c:pt>
                <c:pt idx="21">
                  <c:v>1.5543395446383164</c:v>
                </c:pt>
                <c:pt idx="22">
                  <c:v>1.1757238490399755</c:v>
                </c:pt>
                <c:pt idx="23">
                  <c:v>0.66581078547685646</c:v>
                </c:pt>
                <c:pt idx="24">
                  <c:v>0.90559503062262414</c:v>
                </c:pt>
                <c:pt idx="25">
                  <c:v>0.84118229362419894</c:v>
                </c:pt>
                <c:pt idx="26">
                  <c:v>0.25487845225817474</c:v>
                </c:pt>
                <c:pt idx="27">
                  <c:v>0.50507783687363395</c:v>
                </c:pt>
                <c:pt idx="28">
                  <c:v>0.16400462956998804</c:v>
                </c:pt>
                <c:pt idx="29">
                  <c:v>0.51088386359180238</c:v>
                </c:pt>
                <c:pt idx="30">
                  <c:v>-0.13113167632280084</c:v>
                </c:pt>
                <c:pt idx="31">
                  <c:v>0.24581441175513599</c:v>
                </c:pt>
                <c:pt idx="32">
                  <c:v>0.35076305759436793</c:v>
                </c:pt>
                <c:pt idx="33">
                  <c:v>0.33215388712368388</c:v>
                </c:pt>
                <c:pt idx="34">
                  <c:v>0.82821836403113169</c:v>
                </c:pt>
                <c:pt idx="35">
                  <c:v>0.97007758771375441</c:v>
                </c:pt>
                <c:pt idx="36">
                  <c:v>0.74370165139828892</c:v>
                </c:pt>
                <c:pt idx="37">
                  <c:v>1.2248498128668746</c:v>
                </c:pt>
                <c:pt idx="38">
                  <c:v>1.2685889154521979</c:v>
                </c:pt>
                <c:pt idx="39">
                  <c:v>0.33707782242654094</c:v>
                </c:pt>
                <c:pt idx="40">
                  <c:v>2.5254468231608631</c:v>
                </c:pt>
                <c:pt idx="41">
                  <c:v>1.2208711464260822</c:v>
                </c:pt>
                <c:pt idx="42">
                  <c:v>2.503976566776926</c:v>
                </c:pt>
                <c:pt idx="43">
                  <c:v>-0.14563283582482012</c:v>
                </c:pt>
                <c:pt idx="44">
                  <c:v>0.33451820983097375</c:v>
                </c:pt>
                <c:pt idx="45">
                  <c:v>-0.42005356404827698</c:v>
                </c:pt>
                <c:pt idx="46">
                  <c:v>0.31580944496444197</c:v>
                </c:pt>
                <c:pt idx="47">
                  <c:v>0.54613795968379142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9A-44DE-AB00-D55F2E4F1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24943"/>
        <c:axId val="1812044911"/>
      </c:lineChart>
      <c:catAx>
        <c:axId val="1812024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044911"/>
        <c:crosses val="autoZero"/>
        <c:auto val="1"/>
        <c:lblAlgn val="ctr"/>
        <c:lblOffset val="100"/>
        <c:noMultiLvlLbl val="0"/>
      </c:catAx>
      <c:valAx>
        <c:axId val="1812044911"/>
        <c:scaling>
          <c:orientation val="minMax"/>
          <c:max val="14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202494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external 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Calculations!$A$12:$A$59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Calculations!$B$12:$B$59</c:f>
              <c:numCache>
                <c:formatCode>0.00</c:formatCode>
                <c:ptCount val="48"/>
                <c:pt idx="0">
                  <c:v>10.104013077553359</c:v>
                </c:pt>
                <c:pt idx="1">
                  <c:v>9.6967754461959821</c:v>
                </c:pt>
                <c:pt idx="2">
                  <c:v>9.7257325353581425</c:v>
                </c:pt>
                <c:pt idx="3">
                  <c:v>10.600272572699666</c:v>
                </c:pt>
                <c:pt idx="4">
                  <c:v>12.465907390082625</c:v>
                </c:pt>
                <c:pt idx="5">
                  <c:v>14.639391569277388</c:v>
                </c:pt>
                <c:pt idx="6">
                  <c:v>17.547613737998233</c:v>
                </c:pt>
                <c:pt idx="7">
                  <c:v>23.19805883963226</c:v>
                </c:pt>
                <c:pt idx="8">
                  <c:v>32.249834283315259</c:v>
                </c:pt>
                <c:pt idx="9">
                  <c:v>28.109178149378817</c:v>
                </c:pt>
                <c:pt idx="10">
                  <c:v>23.029671619083462</c:v>
                </c:pt>
                <c:pt idx="11">
                  <c:v>18.92178426583218</c:v>
                </c:pt>
                <c:pt idx="12">
                  <c:v>21.521293970241842</c:v>
                </c:pt>
                <c:pt idx="13">
                  <c:v>34.676872718186722</c:v>
                </c:pt>
                <c:pt idx="14">
                  <c:v>37.516841666718655</c:v>
                </c:pt>
                <c:pt idx="15">
                  <c:v>55.904766906852878</c:v>
                </c:pt>
                <c:pt idx="16">
                  <c:v>50.129597682234362</c:v>
                </c:pt>
                <c:pt idx="17">
                  <c:v>52.4440200165349</c:v>
                </c:pt>
                <c:pt idx="18">
                  <c:v>83.382766232787844</c:v>
                </c:pt>
                <c:pt idx="19">
                  <c:v>56.883616354709417</c:v>
                </c:pt>
                <c:pt idx="20">
                  <c:v>47.358769931313333</c:v>
                </c:pt>
                <c:pt idx="21">
                  <c:v>40.407710243663061</c:v>
                </c:pt>
                <c:pt idx="22">
                  <c:v>39.641431941246516</c:v>
                </c:pt>
                <c:pt idx="23">
                  <c:v>41.990649616011098</c:v>
                </c:pt>
                <c:pt idx="24">
                  <c:v>35.579276591793402</c:v>
                </c:pt>
                <c:pt idx="25">
                  <c:v>31.98543380303547</c:v>
                </c:pt>
                <c:pt idx="26">
                  <c:v>30.260745374308666</c:v>
                </c:pt>
                <c:pt idx="27">
                  <c:v>21.428686081984942</c:v>
                </c:pt>
                <c:pt idx="28">
                  <c:v>23.253449029004162</c:v>
                </c:pt>
                <c:pt idx="29">
                  <c:v>25.623911199334565</c:v>
                </c:pt>
                <c:pt idx="30">
                  <c:v>24.420524214429118</c:v>
                </c:pt>
                <c:pt idx="31">
                  <c:v>23.831696039005049</c:v>
                </c:pt>
                <c:pt idx="32">
                  <c:v>24.668060025128582</c:v>
                </c:pt>
                <c:pt idx="33">
                  <c:v>25.003255074159643</c:v>
                </c:pt>
                <c:pt idx="34">
                  <c:v>23.780200567941225</c:v>
                </c:pt>
                <c:pt idx="35">
                  <c:v>19.270000962491039</c:v>
                </c:pt>
                <c:pt idx="36">
                  <c:v>16.210789810540785</c:v>
                </c:pt>
                <c:pt idx="37">
                  <c:v>12.741151942261574</c:v>
                </c:pt>
                <c:pt idx="38">
                  <c:v>10.21538981221261</c:v>
                </c:pt>
                <c:pt idx="39">
                  <c:v>10.956567036462314</c:v>
                </c:pt>
                <c:pt idx="40">
                  <c:v>8.6384450113673328</c:v>
                </c:pt>
                <c:pt idx="41">
                  <c:v>7.6483126730102029</c:v>
                </c:pt>
                <c:pt idx="42">
                  <c:v>6.8428414428635707</c:v>
                </c:pt>
                <c:pt idx="43">
                  <c:v>6.0011154827601993</c:v>
                </c:pt>
                <c:pt idx="44">
                  <c:v>6.3106680495928575</c:v>
                </c:pt>
                <c:pt idx="45">
                  <c:v>7.9660719758975294</c:v>
                </c:pt>
                <c:pt idx="46">
                  <c:v>7.8855293909747504</c:v>
                </c:pt>
                <c:pt idx="47">
                  <c:v>6.8436230258870703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3-4866-BB29-2DF62CB27FB9}"/>
            </c:ext>
          </c:extLst>
        </c:ser>
        <c:ser>
          <c:idx val="1"/>
          <c:order val="1"/>
          <c:tx>
            <c:strRef>
              <c:f>Calculations!$C$1</c:f>
              <c:strCache>
                <c:ptCount val="1"/>
                <c:pt idx="0">
                  <c:v>domestic 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Calculations!$A$12:$A$59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Calculations!$C$12:$C$59</c:f>
              <c:numCache>
                <c:formatCode>0.00</c:formatCode>
                <c:ptCount val="48"/>
                <c:pt idx="0">
                  <c:v>9.9941449272547693</c:v>
                </c:pt>
                <c:pt idx="1">
                  <c:v>11.1086240664314</c:v>
                </c:pt>
                <c:pt idx="2">
                  <c:v>12.6048958430284</c:v>
                </c:pt>
                <c:pt idx="3">
                  <c:v>15.165643755192201</c:v>
                </c:pt>
                <c:pt idx="4">
                  <c:v>16.211257679447499</c:v>
                </c:pt>
                <c:pt idx="5">
                  <c:v>18.6879450170246</c:v>
                </c:pt>
                <c:pt idx="6">
                  <c:v>20.239592372271602</c:v>
                </c:pt>
                <c:pt idx="7">
                  <c:v>23.030489910138698</c:v>
                </c:pt>
                <c:pt idx="8">
                  <c:v>22.264640255875999</c:v>
                </c:pt>
                <c:pt idx="9">
                  <c:v>14.114075746940898</c:v>
                </c:pt>
                <c:pt idx="10">
                  <c:v>11.135618952285601</c:v>
                </c:pt>
                <c:pt idx="11">
                  <c:v>12.1117791875769</c:v>
                </c:pt>
                <c:pt idx="12">
                  <c:v>11.2907281720925</c:v>
                </c:pt>
                <c:pt idx="13">
                  <c:v>12.3552988213617</c:v>
                </c:pt>
                <c:pt idx="14">
                  <c:v>13.4198694706309</c:v>
                </c:pt>
                <c:pt idx="15">
                  <c:v>10.585124393350601</c:v>
                </c:pt>
                <c:pt idx="16">
                  <c:v>9.2668973952534301</c:v>
                </c:pt>
                <c:pt idx="17">
                  <c:v>12.753838401166501</c:v>
                </c:pt>
                <c:pt idx="18">
                  <c:v>12.5568433179723</c:v>
                </c:pt>
                <c:pt idx="19">
                  <c:v>7.5742857142857094</c:v>
                </c:pt>
                <c:pt idx="20">
                  <c:v>10.6677140612726</c:v>
                </c:pt>
                <c:pt idx="21">
                  <c:v>5.6959532964147197</c:v>
                </c:pt>
                <c:pt idx="22">
                  <c:v>4.8094187005202498</c:v>
                </c:pt>
                <c:pt idx="23">
                  <c:v>3.93290586145236</c:v>
                </c:pt>
                <c:pt idx="24">
                  <c:v>2.95538897946575</c:v>
                </c:pt>
                <c:pt idx="25">
                  <c:v>2.0024647960440403</c:v>
                </c:pt>
                <c:pt idx="26">
                  <c:v>3.2546324928721102</c:v>
                </c:pt>
                <c:pt idx="27">
                  <c:v>5.6092628857217495</c:v>
                </c:pt>
                <c:pt idx="28">
                  <c:v>6.6816474829281391</c:v>
                </c:pt>
                <c:pt idx="29">
                  <c:v>10.086521818238801</c:v>
                </c:pt>
                <c:pt idx="30">
                  <c:v>10.055890872757999</c:v>
                </c:pt>
                <c:pt idx="31">
                  <c:v>11.008381969934399</c:v>
                </c:pt>
                <c:pt idx="32">
                  <c:v>10.6175018987421</c:v>
                </c:pt>
                <c:pt idx="33">
                  <c:v>10.3365165493672</c:v>
                </c:pt>
                <c:pt idx="34">
                  <c:v>9.2849638885388899</c:v>
                </c:pt>
                <c:pt idx="35">
                  <c:v>10.7331420042232</c:v>
                </c:pt>
                <c:pt idx="36">
                  <c:v>9.5109226319974205</c:v>
                </c:pt>
                <c:pt idx="37">
                  <c:v>11.108414954488302</c:v>
                </c:pt>
                <c:pt idx="38">
                  <c:v>9.6173339281892698</c:v>
                </c:pt>
                <c:pt idx="39">
                  <c:v>10.5812489772501</c:v>
                </c:pt>
                <c:pt idx="40">
                  <c:v>10.627742466494499</c:v>
                </c:pt>
                <c:pt idx="41">
                  <c:v>10.184685369117499</c:v>
                </c:pt>
                <c:pt idx="42">
                  <c:v>10.058362886973001</c:v>
                </c:pt>
                <c:pt idx="43">
                  <c:v>10.3801128226012</c:v>
                </c:pt>
                <c:pt idx="44">
                  <c:v>11.102727849397001</c:v>
                </c:pt>
                <c:pt idx="45">
                  <c:v>12.116891420368599</c:v>
                </c:pt>
                <c:pt idx="46">
                  <c:v>13.423290619349501</c:v>
                </c:pt>
                <c:pt idx="47">
                  <c:v>16.0664812951455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3-4866-BB29-2DF62CB27FB9}"/>
            </c:ext>
          </c:extLst>
        </c:ser>
        <c:ser>
          <c:idx val="2"/>
          <c:order val="2"/>
          <c:tx>
            <c:strRef>
              <c:f>Calculations!$D$1</c:f>
              <c:strCache>
                <c:ptCount val="1"/>
                <c:pt idx="0">
                  <c:v>total debt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Calculations!$A$12:$A$59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Calculations!$D$12:$D$59</c:f>
              <c:numCache>
                <c:formatCode>0.00</c:formatCode>
                <c:ptCount val="48"/>
                <c:pt idx="0">
                  <c:v>20.098158004808102</c:v>
                </c:pt>
                <c:pt idx="1">
                  <c:v>20.8053995126273</c:v>
                </c:pt>
                <c:pt idx="2">
                  <c:v>22.3306283783865</c:v>
                </c:pt>
                <c:pt idx="3">
                  <c:v>25.765916327891901</c:v>
                </c:pt>
                <c:pt idx="4">
                  <c:v>28.677165069530098</c:v>
                </c:pt>
                <c:pt idx="5">
                  <c:v>33.327336586301996</c:v>
                </c:pt>
                <c:pt idx="6">
                  <c:v>37.787206110269899</c:v>
                </c:pt>
                <c:pt idx="7">
                  <c:v>46.228548749771001</c:v>
                </c:pt>
                <c:pt idx="8">
                  <c:v>54.514474539191404</c:v>
                </c:pt>
                <c:pt idx="9">
                  <c:v>42.223253896319804</c:v>
                </c:pt>
                <c:pt idx="10">
                  <c:v>34.165290571369098</c:v>
                </c:pt>
                <c:pt idx="11">
                  <c:v>31.033563453409101</c:v>
                </c:pt>
                <c:pt idx="12">
                  <c:v>32.8120221423343</c:v>
                </c:pt>
                <c:pt idx="13">
                  <c:v>47.0321715395485</c:v>
                </c:pt>
                <c:pt idx="14">
                  <c:v>50.936711137349697</c:v>
                </c:pt>
                <c:pt idx="15">
                  <c:v>66.489891300203496</c:v>
                </c:pt>
                <c:pt idx="16">
                  <c:v>59.396495077487799</c:v>
                </c:pt>
                <c:pt idx="17">
                  <c:v>65.197858417701411</c:v>
                </c:pt>
                <c:pt idx="18">
                  <c:v>95.939609550760395</c:v>
                </c:pt>
                <c:pt idx="19">
                  <c:v>64.457902068995097</c:v>
                </c:pt>
                <c:pt idx="20">
                  <c:v>58.026483992586094</c:v>
                </c:pt>
                <c:pt idx="21">
                  <c:v>46.103663540077697</c:v>
                </c:pt>
                <c:pt idx="22">
                  <c:v>44.450850641766799</c:v>
                </c:pt>
                <c:pt idx="23">
                  <c:v>45.923555477463502</c:v>
                </c:pt>
                <c:pt idx="24">
                  <c:v>38.534665571259204</c:v>
                </c:pt>
                <c:pt idx="25">
                  <c:v>33.9878985990796</c:v>
                </c:pt>
                <c:pt idx="26">
                  <c:v>33.515377867180803</c:v>
                </c:pt>
                <c:pt idx="27">
                  <c:v>27.0379489677068</c:v>
                </c:pt>
                <c:pt idx="28">
                  <c:v>29.935096511932301</c:v>
                </c:pt>
                <c:pt idx="29">
                  <c:v>35.710433017573401</c:v>
                </c:pt>
                <c:pt idx="30">
                  <c:v>34.4764150871871</c:v>
                </c:pt>
                <c:pt idx="31">
                  <c:v>34.8400780089394</c:v>
                </c:pt>
                <c:pt idx="32">
                  <c:v>35.285561923870702</c:v>
                </c:pt>
                <c:pt idx="33">
                  <c:v>35.339771623526801</c:v>
                </c:pt>
                <c:pt idx="34">
                  <c:v>33.065164456480204</c:v>
                </c:pt>
                <c:pt idx="35">
                  <c:v>30.003142966714201</c:v>
                </c:pt>
                <c:pt idx="36">
                  <c:v>25.721712442538202</c:v>
                </c:pt>
                <c:pt idx="37">
                  <c:v>23.849566896749899</c:v>
                </c:pt>
                <c:pt idx="38">
                  <c:v>19.832723740401899</c:v>
                </c:pt>
                <c:pt idx="39">
                  <c:v>21.537816013712398</c:v>
                </c:pt>
                <c:pt idx="40">
                  <c:v>19.266187477861799</c:v>
                </c:pt>
                <c:pt idx="41">
                  <c:v>17.832998042127802</c:v>
                </c:pt>
                <c:pt idx="42">
                  <c:v>16.901204329836599</c:v>
                </c:pt>
                <c:pt idx="43">
                  <c:v>16.3812283053614</c:v>
                </c:pt>
                <c:pt idx="44">
                  <c:v>17.413395898989801</c:v>
                </c:pt>
                <c:pt idx="45">
                  <c:v>20.082963396266202</c:v>
                </c:pt>
                <c:pt idx="46">
                  <c:v>21.3088200103243</c:v>
                </c:pt>
                <c:pt idx="47">
                  <c:v>22.910104321032502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33-4866-BB29-2DF62CB27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1918303"/>
        <c:axId val="2000819839"/>
      </c:lineChart>
      <c:catAx>
        <c:axId val="208191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0819839"/>
        <c:crosses val="autoZero"/>
        <c:auto val="1"/>
        <c:lblAlgn val="ctr"/>
        <c:lblOffset val="100"/>
        <c:noMultiLvlLbl val="0"/>
      </c:catAx>
      <c:valAx>
        <c:axId val="2000819839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91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per-capita real gdp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Data!$A$2:$A$55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cat>
          <c:val>
            <c:numRef>
              <c:f>Data!$B$2:$B$58</c:f>
              <c:numCache>
                <c:formatCode>0</c:formatCode>
                <c:ptCount val="57"/>
                <c:pt idx="0">
                  <c:v>7043.1980666599538</c:v>
                </c:pt>
                <c:pt idx="1">
                  <c:v>7348.6665035478345</c:v>
                </c:pt>
                <c:pt idx="2">
                  <c:v>7856.2259306803599</c:v>
                </c:pt>
                <c:pt idx="3">
                  <c:v>7962.0905614365693</c:v>
                </c:pt>
                <c:pt idx="4">
                  <c:v>8241.5758065239825</c:v>
                </c:pt>
                <c:pt idx="5">
                  <c:v>8459.0967359360966</c:v>
                </c:pt>
                <c:pt idx="6">
                  <c:v>8900.5967922417021</c:v>
                </c:pt>
                <c:pt idx="7">
                  <c:v>8987.6526928339463</c:v>
                </c:pt>
                <c:pt idx="8">
                  <c:v>8753.286309714651</c:v>
                </c:pt>
                <c:pt idx="9">
                  <c:v>8811.5300371810972</c:v>
                </c:pt>
                <c:pt idx="10">
                  <c:v>8857.0280759201996</c:v>
                </c:pt>
                <c:pt idx="11">
                  <c:v>9007.2448280182489</c:v>
                </c:pt>
                <c:pt idx="12">
                  <c:v>9062.3947487226505</c:v>
                </c:pt>
                <c:pt idx="13">
                  <c:v>9365.7275457655942</c:v>
                </c:pt>
                <c:pt idx="14">
                  <c:v>9965.1598647064002</c:v>
                </c:pt>
                <c:pt idx="15">
                  <c:v>10113.975814181978</c:v>
                </c:pt>
                <c:pt idx="16">
                  <c:v>9988.8918134289543</c:v>
                </c:pt>
                <c:pt idx="17">
                  <c:v>9762.4161051160481</c:v>
                </c:pt>
                <c:pt idx="18">
                  <c:v>9258.7611645117177</c:v>
                </c:pt>
                <c:pt idx="19">
                  <c:v>9389.0928907923389</c:v>
                </c:pt>
                <c:pt idx="20">
                  <c:v>9690.2637930841101</c:v>
                </c:pt>
                <c:pt idx="21">
                  <c:v>9963.5602725528061</c:v>
                </c:pt>
                <c:pt idx="22">
                  <c:v>9712.5956088703024</c:v>
                </c:pt>
                <c:pt idx="23">
                  <c:v>8506.0513151524938</c:v>
                </c:pt>
                <c:pt idx="24">
                  <c:v>8618.2736310557048</c:v>
                </c:pt>
                <c:pt idx="25">
                  <c:v>8605.3417044051039</c:v>
                </c:pt>
                <c:pt idx="26">
                  <c:v>9215.8650214051886</c:v>
                </c:pt>
                <c:pt idx="27">
                  <c:v>9900.2958579881652</c:v>
                </c:pt>
                <c:pt idx="28">
                  <c:v>8779.4302269435047</c:v>
                </c:pt>
                <c:pt idx="29">
                  <c:v>7537.9887475769465</c:v>
                </c:pt>
                <c:pt idx="30">
                  <c:v>7013.5185185185182</c:v>
                </c:pt>
                <c:pt idx="31">
                  <c:v>7019.2550108023734</c:v>
                </c:pt>
                <c:pt idx="32">
                  <c:v>6836.5644892772734</c:v>
                </c:pt>
                <c:pt idx="33">
                  <c:v>7047.4257439995081</c:v>
                </c:pt>
                <c:pt idx="34">
                  <c:v>7759.1972022852424</c:v>
                </c:pt>
                <c:pt idx="35">
                  <c:v>8180.7285255606639</c:v>
                </c:pt>
                <c:pt idx="36">
                  <c:v>8263.2019381303198</c:v>
                </c:pt>
                <c:pt idx="37">
                  <c:v>8653.8220129813253</c:v>
                </c:pt>
                <c:pt idx="38">
                  <c:v>8487.0174157926413</c:v>
                </c:pt>
                <c:pt idx="39">
                  <c:v>8489.9796754166418</c:v>
                </c:pt>
                <c:pt idx="40">
                  <c:v>8599.7187261245235</c:v>
                </c:pt>
                <c:pt idx="41">
                  <c:v>8538.5514432404088</c:v>
                </c:pt>
                <c:pt idx="42">
                  <c:v>8889.3928019365521</c:v>
                </c:pt>
                <c:pt idx="43">
                  <c:v>9145.8640511825561</c:v>
                </c:pt>
                <c:pt idx="44">
                  <c:v>9485.9992118577629</c:v>
                </c:pt>
                <c:pt idx="45">
                  <c:v>9967.3242127343583</c:v>
                </c:pt>
                <c:pt idx="46">
                  <c:v>10599.260579143538</c:v>
                </c:pt>
                <c:pt idx="47">
                  <c:v>11378.895320930054</c:v>
                </c:pt>
                <c:pt idx="48">
                  <c:v>12288.663803527106</c:v>
                </c:pt>
                <c:pt idx="49">
                  <c:v>12287.780620339487</c:v>
                </c:pt>
                <c:pt idx="50">
                  <c:v>13187.808745833645</c:v>
                </c:pt>
                <c:pt idx="51">
                  <c:v>13894.257057707278</c:v>
                </c:pt>
                <c:pt idx="52">
                  <c:v>14571.273165494105</c:v>
                </c:pt>
                <c:pt idx="53">
                  <c:v>15269.372846451648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A7-4320-BD91-6228CBDB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675952"/>
        <c:axId val="564663888"/>
      </c:lineChart>
      <c:catAx>
        <c:axId val="5646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663888"/>
        <c:crosses val="autoZero"/>
        <c:auto val="1"/>
        <c:lblAlgn val="ctr"/>
        <c:lblOffset val="100"/>
        <c:noMultiLvlLbl val="0"/>
      </c:catAx>
      <c:valAx>
        <c:axId val="564663888"/>
        <c:scaling>
          <c:orientation val="minMax"/>
          <c:min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67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Data!$D$2:$D$59</c:f>
              <c:numCache>
                <c:formatCode>0.0</c:formatCode>
                <c:ptCount val="58"/>
                <c:pt idx="0">
                  <c:v>8.7276264645894397</c:v>
                </c:pt>
                <c:pt idx="1">
                  <c:v>6.0196505460486005</c:v>
                </c:pt>
                <c:pt idx="2">
                  <c:v>6.61845535124999</c:v>
                </c:pt>
                <c:pt idx="3">
                  <c:v>6.02329817188643</c:v>
                </c:pt>
                <c:pt idx="4">
                  <c:v>9.8532790452087404</c:v>
                </c:pt>
                <c:pt idx="5">
                  <c:v>16.362830478809801</c:v>
                </c:pt>
                <c:pt idx="6">
                  <c:v>8.8886468621837995</c:v>
                </c:pt>
                <c:pt idx="7">
                  <c:v>11.455410156528099</c:v>
                </c:pt>
                <c:pt idx="8">
                  <c:v>19.116674209208799</c:v>
                </c:pt>
                <c:pt idx="9">
                  <c:v>6.2306781796362998</c:v>
                </c:pt>
                <c:pt idx="10">
                  <c:v>5.0174015288193097</c:v>
                </c:pt>
                <c:pt idx="11">
                  <c:v>6.8065718773359301</c:v>
                </c:pt>
                <c:pt idx="12">
                  <c:v>7.1918037733340201</c:v>
                </c:pt>
                <c:pt idx="13">
                  <c:v>9.5134722820955098</c:v>
                </c:pt>
                <c:pt idx="14">
                  <c:v>16.877104822007098</c:v>
                </c:pt>
                <c:pt idx="15">
                  <c:v>23.633681467077899</c:v>
                </c:pt>
                <c:pt idx="16">
                  <c:v>33.4946214796406</c:v>
                </c:pt>
                <c:pt idx="17">
                  <c:v>38.042016991478697</c:v>
                </c:pt>
                <c:pt idx="18">
                  <c:v>57.850278671974898</c:v>
                </c:pt>
                <c:pt idx="19">
                  <c:v>67.697525627072295</c:v>
                </c:pt>
                <c:pt idx="20">
                  <c:v>59.160564624096402</c:v>
                </c:pt>
                <c:pt idx="21">
                  <c:v>75.417682049487993</c:v>
                </c:pt>
                <c:pt idx="22">
                  <c:v>64.459661110174409</c:v>
                </c:pt>
                <c:pt idx="23">
                  <c:v>111.14928139546001</c:v>
                </c:pt>
                <c:pt idx="24">
                  <c:v>110.209023300716</c:v>
                </c:pt>
                <c:pt idx="25">
                  <c:v>163.39806898348598</c:v>
                </c:pt>
                <c:pt idx="26">
                  <c:v>77.921333073599797</c:v>
                </c:pt>
                <c:pt idx="27">
                  <c:v>85.846328999725998</c:v>
                </c:pt>
                <c:pt idx="28">
                  <c:v>666.95535725769105</c:v>
                </c:pt>
                <c:pt idx="29">
                  <c:v>3398.2718065600602</c:v>
                </c:pt>
                <c:pt idx="30">
                  <c:v>7481.6909926222497</c:v>
                </c:pt>
                <c:pt idx="31">
                  <c:v>409.52795321444302</c:v>
                </c:pt>
                <c:pt idx="32">
                  <c:v>73.528624690568094</c:v>
                </c:pt>
                <c:pt idx="33">
                  <c:v>48.579808599863298</c:v>
                </c:pt>
                <c:pt idx="34">
                  <c:v>23.734526950170203</c:v>
                </c:pt>
                <c:pt idx="35">
                  <c:v>11.130504038444</c:v>
                </c:pt>
                <c:pt idx="36">
                  <c:v>11.5490450880136</c:v>
                </c:pt>
                <c:pt idx="37">
                  <c:v>8.5467011023166801</c:v>
                </c:pt>
                <c:pt idx="38">
                  <c:v>7.2500000000000204</c:v>
                </c:pt>
                <c:pt idx="39">
                  <c:v>3.47</c:v>
                </c:pt>
                <c:pt idx="40">
                  <c:v>3.76000000000001</c:v>
                </c:pt>
                <c:pt idx="41">
                  <c:v>1.9800000000000002</c:v>
                </c:pt>
                <c:pt idx="42">
                  <c:v>0.190000000000001</c:v>
                </c:pt>
                <c:pt idx="43">
                  <c:v>2.25999999999997</c:v>
                </c:pt>
                <c:pt idx="44">
                  <c:v>3.66</c:v>
                </c:pt>
                <c:pt idx="45">
                  <c:v>1.6199999999999999</c:v>
                </c:pt>
                <c:pt idx="46">
                  <c:v>2.0013766079399997</c:v>
                </c:pt>
                <c:pt idx="47">
                  <c:v>1.77868870638653</c:v>
                </c:pt>
                <c:pt idx="48">
                  <c:v>5.7878810203489106</c:v>
                </c:pt>
                <c:pt idx="49">
                  <c:v>2.93534442261427</c:v>
                </c:pt>
                <c:pt idx="50">
                  <c:v>1.52999999999999</c:v>
                </c:pt>
                <c:pt idx="51">
                  <c:v>3.3696654715679002</c:v>
                </c:pt>
                <c:pt idx="52">
                  <c:v>3.6554139094222302</c:v>
                </c:pt>
                <c:pt idx="53">
                  <c:v>2.8058274546628699</c:v>
                </c:pt>
                <c:pt idx="54">
                  <c:v>3.2459610352057098</c:v>
                </c:pt>
                <c:pt idx="55">
                  <c:v>3.5478487642526901</c:v>
                </c:pt>
                <c:pt idx="56">
                  <c:v>3.5930838949935997</c:v>
                </c:pt>
                <c:pt idx="57">
                  <c:v>2.8038318234279402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5-419D-9D24-7D080546C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40352"/>
        <c:axId val="2065142016"/>
      </c:lineChart>
      <c:catAx>
        <c:axId val="206514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142016"/>
        <c:crosses val="autoZero"/>
        <c:auto val="1"/>
        <c:lblAlgn val="ctr"/>
        <c:lblOffset val="100"/>
        <c:noMultiLvlLbl val="0"/>
      </c:catAx>
      <c:valAx>
        <c:axId val="20651420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14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total deficit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cat>
          <c:val>
            <c:numRef>
              <c:f>Data!$E$2:$E$59</c:f>
              <c:numCache>
                <c:formatCode>0.0</c:formatCode>
                <c:ptCount val="58"/>
                <c:pt idx="0">
                  <c:v>0.297988314878181</c:v>
                </c:pt>
                <c:pt idx="1">
                  <c:v>1.1144330736094199</c:v>
                </c:pt>
                <c:pt idx="2">
                  <c:v>1.10534374230094</c:v>
                </c:pt>
                <c:pt idx="3">
                  <c:v>1.95650281156534</c:v>
                </c:pt>
                <c:pt idx="4">
                  <c:v>3.0436849133903698</c:v>
                </c:pt>
                <c:pt idx="5">
                  <c:v>7.1198473820187802</c:v>
                </c:pt>
                <c:pt idx="6">
                  <c:v>8.3450643621165099</c:v>
                </c:pt>
                <c:pt idx="7">
                  <c:v>10.5658094710915</c:v>
                </c:pt>
                <c:pt idx="8">
                  <c:v>5.8674345645322301</c:v>
                </c:pt>
                <c:pt idx="9">
                  <c:v>1.4043048983059601</c:v>
                </c:pt>
                <c:pt idx="10">
                  <c:v>0.85840930711247099</c:v>
                </c:pt>
                <c:pt idx="11">
                  <c:v>1.48069792048792</c:v>
                </c:pt>
                <c:pt idx="12">
                  <c:v>2.9481807061863501</c:v>
                </c:pt>
                <c:pt idx="13">
                  <c:v>4.6343155747427502</c:v>
                </c:pt>
                <c:pt idx="14">
                  <c:v>6.9806253322396801</c:v>
                </c:pt>
                <c:pt idx="15">
                  <c:v>9.7913030353969503</c:v>
                </c:pt>
                <c:pt idx="16">
                  <c:v>10.5384699327128</c:v>
                </c:pt>
                <c:pt idx="17">
                  <c:v>10.166832873760701</c:v>
                </c:pt>
                <c:pt idx="18">
                  <c:v>6.3570435681239896</c:v>
                </c:pt>
                <c:pt idx="19">
                  <c:v>1.0949856146800101</c:v>
                </c:pt>
                <c:pt idx="20">
                  <c:v>4.6413614556337501</c:v>
                </c:pt>
                <c:pt idx="21">
                  <c:v>8.0496307939807501</c:v>
                </c:pt>
                <c:pt idx="22">
                  <c:v>8.8886454742081007</c:v>
                </c:pt>
                <c:pt idx="23">
                  <c:v>11.628644238228301</c:v>
                </c:pt>
                <c:pt idx="24">
                  <c:v>7.8672387362142198</c:v>
                </c:pt>
                <c:pt idx="25">
                  <c:v>3.6964130295808699</c:v>
                </c:pt>
                <c:pt idx="26">
                  <c:v>7.7759323851715898</c:v>
                </c:pt>
                <c:pt idx="27">
                  <c:v>10.149342244443201</c:v>
                </c:pt>
                <c:pt idx="28">
                  <c:v>11.5487253543713</c:v>
                </c:pt>
                <c:pt idx="29">
                  <c:v>11.298822678730801</c:v>
                </c:pt>
                <c:pt idx="30">
                  <c:v>8.9288560382811593</c:v>
                </c:pt>
                <c:pt idx="31">
                  <c:v>2.9213909397164199</c:v>
                </c:pt>
                <c:pt idx="32">
                  <c:v>3.9885651318421802</c:v>
                </c:pt>
                <c:pt idx="33">
                  <c:v>3.1338685605443901</c:v>
                </c:pt>
                <c:pt idx="34">
                  <c:v>2.8746971881031702</c:v>
                </c:pt>
                <c:pt idx="35">
                  <c:v>3.31943619615428</c:v>
                </c:pt>
                <c:pt idx="36">
                  <c:v>1.1212292008018501</c:v>
                </c:pt>
                <c:pt idx="37">
                  <c:v>-6.6913908998297605E-2</c:v>
                </c:pt>
                <c:pt idx="38">
                  <c:v>1.0251198993558801</c:v>
                </c:pt>
                <c:pt idx="39">
                  <c:v>3.3680689995593101</c:v>
                </c:pt>
                <c:pt idx="40">
                  <c:v>3.3903754287204602</c:v>
                </c:pt>
                <c:pt idx="41">
                  <c:v>2.78960214645701</c:v>
                </c:pt>
                <c:pt idx="42">
                  <c:v>2.2918654116994701</c:v>
                </c:pt>
                <c:pt idx="43">
                  <c:v>1.73846715441455</c:v>
                </c:pt>
                <c:pt idx="44">
                  <c:v>1.12337544481609</c:v>
                </c:pt>
                <c:pt idx="45">
                  <c:v>0.35196145525950701</c:v>
                </c:pt>
                <c:pt idx="46">
                  <c:v>-2.4542276838373902</c:v>
                </c:pt>
                <c:pt idx="47">
                  <c:v>-3.0650127187796699</c:v>
                </c:pt>
                <c:pt idx="48">
                  <c:v>-2.5007639506251902</c:v>
                </c:pt>
                <c:pt idx="49">
                  <c:v>1.3016064141388799</c:v>
                </c:pt>
                <c:pt idx="50">
                  <c:v>0.17551113801686299</c:v>
                </c:pt>
                <c:pt idx="51">
                  <c:v>-2.0646064307607501</c:v>
                </c:pt>
                <c:pt idx="52">
                  <c:v>-2.2706835660615798</c:v>
                </c:pt>
                <c:pt idx="53">
                  <c:v>-0.86257289850626895</c:v>
                </c:pt>
                <c:pt idx="54">
                  <c:v>0.29052241672131601</c:v>
                </c:pt>
                <c:pt idx="55">
                  <c:v>2.0373788589414299</c:v>
                </c:pt>
                <c:pt idx="56">
                  <c:v>2.4859328215354002</c:v>
                </c:pt>
                <c:pt idx="57">
                  <c:v>3.0980357652333499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E4-4767-BEFB-8AC3F175F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17840"/>
        <c:axId val="898314512"/>
      </c:lineChart>
      <c:catAx>
        <c:axId val="89831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314512"/>
        <c:crosses val="autoZero"/>
        <c:auto val="1"/>
        <c:lblAlgn val="ctr"/>
        <c:lblOffset val="100"/>
        <c:noMultiLvlLbl val="0"/>
      </c:catAx>
      <c:valAx>
        <c:axId val="89831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31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175260</xdr:colOff>
      <xdr:row>17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15C9F4-2CC2-442F-9210-01C599049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304800</xdr:colOff>
      <xdr:row>0</xdr:row>
      <xdr:rowOff>0</xdr:rowOff>
    </xdr:from>
    <xdr:to>
      <xdr:col>16</xdr:col>
      <xdr:colOff>190500</xdr:colOff>
      <xdr:row>17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0029065-3849-4562-945E-EEADE9BF7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7</xdr:col>
      <xdr:colOff>304800</xdr:colOff>
      <xdr:row>33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9558CF-E4BE-43FD-85D8-245424756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411480</xdr:colOff>
      <xdr:row>18</xdr:row>
      <xdr:rowOff>45720</xdr:rowOff>
    </xdr:from>
    <xdr:to>
      <xdr:col>15</xdr:col>
      <xdr:colOff>106680</xdr:colOff>
      <xdr:row>33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690832-09AF-45D1-9C3E-0A6659639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141195</xdr:colOff>
      <xdr:row>18</xdr:row>
      <xdr:rowOff>38100</xdr:rowOff>
    </xdr:from>
    <xdr:to>
      <xdr:col>22</xdr:col>
      <xdr:colOff>445995</xdr:colOff>
      <xdr:row>33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23772E-6456-43A6-8AFF-A78C765F8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workbookViewId="0">
      <selection activeCell="H18" sqref="H18"/>
    </sheetView>
  </sheetViews>
  <sheetFormatPr defaultColWidth="11.44140625" defaultRowHeight="14.4" x14ac:dyDescent="0.3"/>
  <cols>
    <col min="1" max="1" width="5" bestFit="1" customWidth="1"/>
    <col min="2" max="2" width="16.33203125" bestFit="1" customWidth="1"/>
    <col min="3" max="3" width="10.88671875" bestFit="1" customWidth="1"/>
    <col min="4" max="4" width="11.5546875" bestFit="1" customWidth="1"/>
    <col min="6" max="6" width="9" bestFit="1" customWidth="1"/>
    <col min="7" max="7" width="13.44140625" bestFit="1" customWidth="1"/>
    <col min="8" max="8" width="12.5546875" bestFit="1" customWidth="1"/>
    <col min="9" max="9" width="12.44140625" bestFit="1" customWidth="1"/>
  </cols>
  <sheetData>
    <row r="1" spans="1:12" x14ac:dyDescent="0.3">
      <c r="A1" s="2" t="s">
        <v>0</v>
      </c>
      <c r="B1" t="s">
        <v>1</v>
      </c>
      <c r="C1" t="s">
        <v>9</v>
      </c>
      <c r="D1" t="s">
        <v>2</v>
      </c>
      <c r="E1" t="s">
        <v>3</v>
      </c>
      <c r="F1" s="2" t="s">
        <v>4</v>
      </c>
      <c r="G1" s="1" t="s">
        <v>5</v>
      </c>
      <c r="H1" t="s">
        <v>6</v>
      </c>
      <c r="I1" t="s">
        <v>7</v>
      </c>
      <c r="J1" t="s">
        <v>8</v>
      </c>
      <c r="K1" t="s">
        <v>13</v>
      </c>
      <c r="L1" t="s">
        <v>14</v>
      </c>
    </row>
    <row r="2" spans="1:12" x14ac:dyDescent="0.3">
      <c r="A2">
        <v>1960</v>
      </c>
      <c r="B2" s="3">
        <v>7043.1980666599538</v>
      </c>
      <c r="C2" s="3">
        <v>5.8322015100171698E-5</v>
      </c>
      <c r="D2" s="1">
        <v>8.7276264645894397</v>
      </c>
      <c r="E2" s="1">
        <v>0.297988314878181</v>
      </c>
      <c r="F2" s="1"/>
      <c r="G2" s="1"/>
      <c r="H2" s="1"/>
      <c r="I2" s="1">
        <v>2.6759999999999999E-8</v>
      </c>
      <c r="J2" s="1">
        <v>5.4E-6</v>
      </c>
      <c r="K2">
        <v>1.6256608554856999E-2</v>
      </c>
      <c r="L2">
        <v>2.9675704524819002</v>
      </c>
    </row>
    <row r="3" spans="1:12" x14ac:dyDescent="0.3">
      <c r="A3">
        <v>1961</v>
      </c>
      <c r="B3" s="3">
        <v>7348.6665035478345</v>
      </c>
      <c r="C3" s="3">
        <v>6.5156562309141494E-5</v>
      </c>
      <c r="D3" s="1">
        <v>6.0196505460486005</v>
      </c>
      <c r="E3" s="1">
        <v>1.1144330736094199</v>
      </c>
      <c r="F3" s="1"/>
      <c r="G3" s="1"/>
      <c r="H3" s="1"/>
      <c r="I3" s="1">
        <v>2.681E-8</v>
      </c>
      <c r="J3" s="1">
        <v>6.3999999999999997E-6</v>
      </c>
      <c r="K3">
        <v>1.4898635844231199E-2</v>
      </c>
      <c r="L3">
        <v>2.88736561565119</v>
      </c>
    </row>
    <row r="4" spans="1:12" x14ac:dyDescent="0.3">
      <c r="A4">
        <v>1962</v>
      </c>
      <c r="B4" s="3">
        <v>7856.2259306803599</v>
      </c>
      <c r="C4" s="3">
        <v>7.5436871634541495E-5</v>
      </c>
      <c r="D4" s="1">
        <v>6.61845535124999</v>
      </c>
      <c r="E4" s="1">
        <v>1.10534374230094</v>
      </c>
      <c r="F4" s="1"/>
      <c r="G4" s="1"/>
      <c r="I4" s="1">
        <v>2.6820000000000001E-8</v>
      </c>
      <c r="J4" s="1">
        <v>7.0999999999999998E-6</v>
      </c>
      <c r="K4">
        <v>1.5543702097891901E-2</v>
      </c>
      <c r="L4">
        <v>2.7780847247812699</v>
      </c>
    </row>
    <row r="5" spans="1:12" x14ac:dyDescent="0.3">
      <c r="A5">
        <v>1963</v>
      </c>
      <c r="B5" s="3">
        <v>7962.0905614365693</v>
      </c>
      <c r="C5" s="3">
        <v>8.2026852915497198E-5</v>
      </c>
      <c r="D5" s="1">
        <v>6.02329817188643</v>
      </c>
      <c r="E5" s="1">
        <v>1.95650281156534</v>
      </c>
      <c r="F5" s="1"/>
      <c r="G5" s="1"/>
      <c r="I5" s="1">
        <v>2.6820000000000001E-8</v>
      </c>
      <c r="J5" s="1">
        <v>8.1000000000000004E-6</v>
      </c>
      <c r="K5">
        <v>1.86169317979306E-2</v>
      </c>
      <c r="L5">
        <v>2.6985206585618</v>
      </c>
    </row>
    <row r="6" spans="1:12" x14ac:dyDescent="0.3">
      <c r="A6">
        <v>1964</v>
      </c>
      <c r="B6" s="3">
        <v>8241.5758065239825</v>
      </c>
      <c r="C6" s="3">
        <v>9.8107379434387706E-5</v>
      </c>
      <c r="D6" s="1">
        <v>9.8532790452087404</v>
      </c>
      <c r="E6" s="1">
        <v>3.0436849133903698</v>
      </c>
      <c r="F6" s="1"/>
      <c r="G6" s="1"/>
      <c r="I6" s="1">
        <v>2.6820000000000001E-8</v>
      </c>
      <c r="J6" s="1">
        <v>9.9000000000000001E-6</v>
      </c>
      <c r="K6">
        <v>2.2672805741932402E-2</v>
      </c>
      <c r="L6">
        <v>2.43469133031047</v>
      </c>
    </row>
    <row r="7" spans="1:12" x14ac:dyDescent="0.3">
      <c r="A7">
        <v>1965</v>
      </c>
      <c r="B7" s="3">
        <v>8459.0967359360966</v>
      </c>
      <c r="C7" s="3">
        <v>1.1656260061802E-4</v>
      </c>
      <c r="D7" s="1">
        <v>16.362830478809801</v>
      </c>
      <c r="E7" s="1">
        <v>7.1198473820187802</v>
      </c>
      <c r="F7" s="1"/>
      <c r="G7" s="1"/>
      <c r="I7" s="1">
        <v>2.6820000000000001E-8</v>
      </c>
      <c r="J7" s="1">
        <v>1.13E-5</v>
      </c>
      <c r="K7">
        <v>2.8591572625884999E-2</v>
      </c>
      <c r="L7">
        <v>2.1987201454875702</v>
      </c>
    </row>
    <row r="8" spans="1:12" x14ac:dyDescent="0.3">
      <c r="A8">
        <v>1966</v>
      </c>
      <c r="B8" s="3">
        <v>8900.5967922417021</v>
      </c>
      <c r="C8" s="3">
        <v>1.40530225938664E-4</v>
      </c>
      <c r="D8" s="1">
        <v>8.8886468621837995</v>
      </c>
      <c r="E8" s="1">
        <v>8.3450643621165099</v>
      </c>
      <c r="F8" s="1"/>
      <c r="G8" s="1"/>
      <c r="I8" s="1">
        <v>2.6820000000000001E-8</v>
      </c>
      <c r="J8" s="1">
        <v>1.22E-5</v>
      </c>
      <c r="K8">
        <v>3.4991362578803802E-2</v>
      </c>
      <c r="L8">
        <v>2.0334976561296201</v>
      </c>
    </row>
    <row r="9" spans="1:12" x14ac:dyDescent="0.3">
      <c r="A9">
        <v>1967</v>
      </c>
      <c r="B9" s="3">
        <v>8987.6526928339463</v>
      </c>
      <c r="C9" s="3">
        <v>1.5767655025201801E-4</v>
      </c>
      <c r="D9" s="1">
        <v>11.455410156528099</v>
      </c>
      <c r="E9" s="1">
        <v>10.5658094710915</v>
      </c>
      <c r="F9" s="1"/>
      <c r="G9" s="1"/>
      <c r="I9" s="1">
        <v>3.8700000000000002E-8</v>
      </c>
      <c r="J9" s="1">
        <v>1.34E-5</v>
      </c>
      <c r="K9">
        <v>3.9427060289751702E-2</v>
      </c>
      <c r="L9">
        <v>2.79121863286572</v>
      </c>
    </row>
    <row r="10" spans="1:12" x14ac:dyDescent="0.3">
      <c r="A10">
        <v>1968</v>
      </c>
      <c r="B10" s="3">
        <v>8753.286309714651</v>
      </c>
      <c r="C10" s="3">
        <v>1.8751572157309801E-4</v>
      </c>
      <c r="D10" s="1">
        <v>19.116674209208799</v>
      </c>
      <c r="E10" s="1">
        <v>5.8674345645322301</v>
      </c>
      <c r="F10" s="1"/>
      <c r="G10" s="1"/>
      <c r="I10" s="1">
        <v>3.8700000000000002E-8</v>
      </c>
      <c r="J10" s="1">
        <v>1.42E-5</v>
      </c>
      <c r="K10">
        <v>4.3031583301669903E-2</v>
      </c>
      <c r="L10">
        <v>2.4510422168086201</v>
      </c>
    </row>
    <row r="11" spans="1:12" x14ac:dyDescent="0.3">
      <c r="A11">
        <v>1969</v>
      </c>
      <c r="B11" s="3">
        <v>8811.5300371810972</v>
      </c>
      <c r="C11" s="3">
        <v>2.1020109671112099E-4</v>
      </c>
      <c r="D11" s="1">
        <v>6.2306781796362998</v>
      </c>
      <c r="E11" s="1">
        <v>1.4043048983059601</v>
      </c>
      <c r="F11" s="1"/>
      <c r="G11" s="1"/>
      <c r="I11" s="1">
        <v>3.8700000000000002E-8</v>
      </c>
      <c r="J11" s="1">
        <v>1.6200000000000001E-5</v>
      </c>
      <c r="K11">
        <v>4.6566747637987398E-2</v>
      </c>
      <c r="L11">
        <v>2.3869982975910098</v>
      </c>
    </row>
    <row r="12" spans="1:12" x14ac:dyDescent="0.3">
      <c r="A12">
        <v>1970</v>
      </c>
      <c r="B12" s="3">
        <v>8857.0280759201996</v>
      </c>
      <c r="C12" s="3">
        <v>2.34736504288156E-4</v>
      </c>
      <c r="D12" s="1">
        <v>5.0174015288193097</v>
      </c>
      <c r="E12" s="1">
        <v>0.85840930711247099</v>
      </c>
      <c r="F12" s="1">
        <v>20.098158004808102</v>
      </c>
      <c r="G12" s="1">
        <f>K12*L12*100</f>
        <v>10.104013077553359</v>
      </c>
      <c r="H12" s="1">
        <v>9.9941449272547693</v>
      </c>
      <c r="I12" s="1">
        <v>3.8700000000000002E-8</v>
      </c>
      <c r="J12" s="1">
        <v>2.4000000000000001E-5</v>
      </c>
      <c r="K12">
        <v>4.3208310946051202E-2</v>
      </c>
      <c r="L12">
        <v>2.3384420395809902</v>
      </c>
    </row>
    <row r="13" spans="1:12" x14ac:dyDescent="0.3">
      <c r="A13">
        <v>1971</v>
      </c>
      <c r="B13" s="3">
        <v>9007.2448280182489</v>
      </c>
      <c r="C13" s="3">
        <v>2.5791891426048301E-4</v>
      </c>
      <c r="D13" s="1">
        <v>6.8065718773359301</v>
      </c>
      <c r="E13" s="1">
        <v>1.48069792048792</v>
      </c>
      <c r="F13" s="1">
        <v>20.8053995126273</v>
      </c>
      <c r="G13" s="1">
        <f t="shared" ref="G13:G59" si="0">K13*L13*100</f>
        <v>9.6967754461959821</v>
      </c>
      <c r="H13" s="1">
        <v>11.1086240664314</v>
      </c>
      <c r="I13" s="1">
        <v>3.8700000000000002E-8</v>
      </c>
      <c r="J13" s="1">
        <v>2.5400000000000001E-5</v>
      </c>
      <c r="K13">
        <v>4.1769251623579903E-2</v>
      </c>
      <c r="L13">
        <v>2.3215104578799499</v>
      </c>
    </row>
    <row r="14" spans="1:12" x14ac:dyDescent="0.3">
      <c r="A14">
        <v>1972</v>
      </c>
      <c r="B14" s="3">
        <v>9062.3947487226505</v>
      </c>
      <c r="C14" s="3">
        <v>2.8916137949452897E-4</v>
      </c>
      <c r="D14" s="1">
        <v>7.1918037733340201</v>
      </c>
      <c r="E14" s="1">
        <v>2.9481807061863501</v>
      </c>
      <c r="F14" s="1">
        <v>22.3306283783865</v>
      </c>
      <c r="G14" s="1">
        <f t="shared" si="0"/>
        <v>9.7257325353581425</v>
      </c>
      <c r="H14" s="1">
        <v>12.6048958430284</v>
      </c>
      <c r="I14" s="1">
        <v>3.8700000000000002E-8</v>
      </c>
      <c r="J14" s="1">
        <v>3.3200000000000001E-5</v>
      </c>
      <c r="K14">
        <v>4.39520302124864E-2</v>
      </c>
      <c r="L14">
        <v>2.2128062090281202</v>
      </c>
    </row>
    <row r="15" spans="1:12" x14ac:dyDescent="0.3">
      <c r="A15">
        <v>1973</v>
      </c>
      <c r="B15" s="3">
        <v>9365.7275457655942</v>
      </c>
      <c r="C15" s="3">
        <v>3.5280290554895102E-4</v>
      </c>
      <c r="D15" s="1">
        <v>9.5134722820955098</v>
      </c>
      <c r="E15" s="1">
        <v>4.6343155747427502</v>
      </c>
      <c r="F15" s="1">
        <v>25.765916327891901</v>
      </c>
      <c r="G15" s="1">
        <f t="shared" si="0"/>
        <v>10.600272572699666</v>
      </c>
      <c r="H15" s="1">
        <v>15.165643755192201</v>
      </c>
      <c r="I15" s="1">
        <v>3.8700000000000002E-8</v>
      </c>
      <c r="J15" s="1">
        <v>3.5500000000000002E-5</v>
      </c>
      <c r="K15">
        <v>5.1795608242169701E-2</v>
      </c>
      <c r="L15">
        <v>2.0465581798244799</v>
      </c>
    </row>
    <row r="16" spans="1:12" x14ac:dyDescent="0.3">
      <c r="A16">
        <v>1974</v>
      </c>
      <c r="B16" s="3">
        <v>9965.1598647064002</v>
      </c>
      <c r="C16" s="3">
        <v>4.3918701464190499E-4</v>
      </c>
      <c r="D16" s="1">
        <v>16.877104822007098</v>
      </c>
      <c r="E16" s="1">
        <v>6.9806253322396801</v>
      </c>
      <c r="F16" s="1">
        <v>28.677165069530098</v>
      </c>
      <c r="G16" s="1">
        <f t="shared" si="0"/>
        <v>12.465907390082625</v>
      </c>
      <c r="H16" s="1">
        <v>16.211257679447499</v>
      </c>
      <c r="I16" s="1">
        <v>3.8700000000000002E-8</v>
      </c>
      <c r="J16" s="1">
        <v>5.0399999999999999E-5</v>
      </c>
      <c r="K16">
        <v>6.2418701415204399E-2</v>
      </c>
      <c r="L16">
        <v>1.99714302083287</v>
      </c>
    </row>
    <row r="17" spans="1:12" x14ac:dyDescent="0.3">
      <c r="A17">
        <v>1975</v>
      </c>
      <c r="B17" s="3">
        <v>10113.975814181978</v>
      </c>
      <c r="C17" s="3">
        <v>5.4808843936290604E-4</v>
      </c>
      <c r="D17" s="1">
        <v>23.633681467077899</v>
      </c>
      <c r="E17" s="1">
        <v>9.7913030353969503</v>
      </c>
      <c r="F17" s="1">
        <v>33.327336586301996</v>
      </c>
      <c r="G17" s="1">
        <f t="shared" si="0"/>
        <v>14.639391569277388</v>
      </c>
      <c r="H17" s="1">
        <v>18.6879450170246</v>
      </c>
      <c r="I17" s="1">
        <v>4.03708333333333E-8</v>
      </c>
      <c r="J17" s="1">
        <v>5.3199999999999999E-5</v>
      </c>
      <c r="K17">
        <v>7.7032481444550202E-2</v>
      </c>
      <c r="L17">
        <v>1.90041801779619</v>
      </c>
    </row>
    <row r="18" spans="1:12" x14ac:dyDescent="0.3">
      <c r="A18">
        <v>1976</v>
      </c>
      <c r="B18" s="3">
        <v>9988.8918134289543</v>
      </c>
      <c r="C18" s="3">
        <v>7.3212715406152499E-4</v>
      </c>
      <c r="D18" s="1">
        <v>33.4946214796406</v>
      </c>
      <c r="E18" s="1">
        <v>10.5384699327128</v>
      </c>
      <c r="F18" s="1">
        <v>37.787206110269899</v>
      </c>
      <c r="G18" s="1">
        <f t="shared" si="0"/>
        <v>17.547613737998233</v>
      </c>
      <c r="H18" s="1">
        <v>20.239592372271602</v>
      </c>
      <c r="I18" s="1">
        <v>5.5755833333333302E-8</v>
      </c>
      <c r="J18" s="1">
        <v>7.8800000000000004E-5</v>
      </c>
      <c r="K18">
        <v>8.32498475780305E-2</v>
      </c>
      <c r="L18">
        <v>2.1078253292356801</v>
      </c>
    </row>
    <row r="19" spans="1:12" x14ac:dyDescent="0.3">
      <c r="A19">
        <v>1977</v>
      </c>
      <c r="B19" s="3">
        <v>9762.4161051160481</v>
      </c>
      <c r="C19" s="3">
        <v>1.01274409915538E-3</v>
      </c>
      <c r="D19" s="1">
        <v>38.042016991478697</v>
      </c>
      <c r="E19" s="1">
        <v>10.166832873760701</v>
      </c>
      <c r="F19" s="1">
        <v>46.228548749771001</v>
      </c>
      <c r="G19" s="1">
        <f t="shared" si="0"/>
        <v>23.19805883963226</v>
      </c>
      <c r="H19" s="1">
        <v>23.030489910138698</v>
      </c>
      <c r="I19" s="1">
        <v>8.4059166666666696E-8</v>
      </c>
      <c r="J19" s="1">
        <v>9.7999999999999997E-5</v>
      </c>
      <c r="K19">
        <v>9.4485608569124399E-2</v>
      </c>
      <c r="L19">
        <v>2.4551949435411502</v>
      </c>
    </row>
    <row r="20" spans="1:12" x14ac:dyDescent="0.3">
      <c r="A20">
        <v>1978</v>
      </c>
      <c r="B20" s="3">
        <v>9258.7611645117177</v>
      </c>
      <c r="C20" s="3">
        <v>1.6176387482325701E-3</v>
      </c>
      <c r="D20" s="1">
        <v>57.850278671974898</v>
      </c>
      <c r="E20" s="1">
        <v>6.3570435681239896</v>
      </c>
      <c r="F20" s="1">
        <v>54.514474539191404</v>
      </c>
      <c r="G20" s="1">
        <f t="shared" si="0"/>
        <v>32.249834283315259</v>
      </c>
      <c r="H20" s="1">
        <v>22.264640255875999</v>
      </c>
      <c r="I20" s="1">
        <v>1.5673083333333299E-7</v>
      </c>
      <c r="J20" s="1">
        <v>1.4770000000000001E-4</v>
      </c>
      <c r="K20">
        <v>0.107385918047418</v>
      </c>
      <c r="L20">
        <v>3.00317163271583</v>
      </c>
    </row>
    <row r="21" spans="1:12" x14ac:dyDescent="0.3">
      <c r="A21">
        <v>1979</v>
      </c>
      <c r="B21" s="3">
        <v>9389.0928907923389</v>
      </c>
      <c r="C21" s="3">
        <v>3.0534647717514502E-3</v>
      </c>
      <c r="D21" s="1">
        <v>67.697525627072295</v>
      </c>
      <c r="E21" s="1">
        <v>1.0949856146800101</v>
      </c>
      <c r="F21" s="1">
        <v>42.223253896319804</v>
      </c>
      <c r="G21" s="1">
        <f t="shared" si="0"/>
        <v>28.109178149378817</v>
      </c>
      <c r="H21" s="1">
        <v>14.114075746940898</v>
      </c>
      <c r="I21" s="1">
        <v>2.2972E-7</v>
      </c>
      <c r="J21" s="1">
        <v>3.0410000000000002E-4</v>
      </c>
      <c r="K21">
        <v>0.10408913246528</v>
      </c>
      <c r="L21">
        <v>2.7004911544204599</v>
      </c>
    </row>
    <row r="22" spans="1:12" x14ac:dyDescent="0.3">
      <c r="A22">
        <v>1980</v>
      </c>
      <c r="B22" s="3">
        <v>9690.2637930841101</v>
      </c>
      <c r="C22" s="3">
        <v>5.06316955157098E-3</v>
      </c>
      <c r="D22" s="1">
        <v>59.160564624096402</v>
      </c>
      <c r="E22" s="1">
        <v>4.6413614556337501</v>
      </c>
      <c r="F22" s="1">
        <v>34.165290571369098</v>
      </c>
      <c r="G22" s="1">
        <f t="shared" si="0"/>
        <v>23.029671619083462</v>
      </c>
      <c r="H22" s="1">
        <v>11.135618952285601</v>
      </c>
      <c r="I22" s="1">
        <v>2.9760333333333302E-7</v>
      </c>
      <c r="J22" s="1">
        <v>5.3600000000000002E-4</v>
      </c>
      <c r="K22">
        <v>9.07356243191767E-2</v>
      </c>
      <c r="L22">
        <v>2.53810692237847</v>
      </c>
    </row>
    <row r="23" spans="1:12" x14ac:dyDescent="0.3">
      <c r="A23">
        <v>1981</v>
      </c>
      <c r="B23" s="3">
        <v>9963.5602725528061</v>
      </c>
      <c r="C23" s="3">
        <v>8.9072408207361408E-3</v>
      </c>
      <c r="D23" s="1">
        <v>75.417682049487993</v>
      </c>
      <c r="E23" s="1">
        <v>8.0496307939807501</v>
      </c>
      <c r="F23" s="1">
        <v>31.033563453409101</v>
      </c>
      <c r="G23" s="1">
        <f t="shared" si="0"/>
        <v>18.92178426583218</v>
      </c>
      <c r="H23" s="1">
        <v>12.1117791875769</v>
      </c>
      <c r="I23" s="1">
        <v>4.2899166666666701E-7</v>
      </c>
      <c r="J23" s="1">
        <v>7.8899999999999999E-4</v>
      </c>
      <c r="K23">
        <v>7.8123737847754393E-2</v>
      </c>
      <c r="L23">
        <v>2.4220275152100998</v>
      </c>
    </row>
    <row r="24" spans="1:12" x14ac:dyDescent="0.3">
      <c r="A24">
        <v>1982</v>
      </c>
      <c r="B24" s="3">
        <v>9712.5956088703024</v>
      </c>
      <c r="C24" s="3">
        <v>1.47941551253866E-2</v>
      </c>
      <c r="D24" s="1">
        <v>64.459661110174409</v>
      </c>
      <c r="E24" s="1">
        <v>8.8886454742081007</v>
      </c>
      <c r="F24" s="1">
        <v>32.8120221423343</v>
      </c>
      <c r="G24" s="1">
        <f t="shared" si="0"/>
        <v>21.521293970241842</v>
      </c>
      <c r="H24" s="1">
        <v>11.2907281720925</v>
      </c>
      <c r="I24" s="1">
        <v>7.1096083333333305E-7</v>
      </c>
      <c r="J24" s="1">
        <v>9.2400000000000002E-4</v>
      </c>
      <c r="K24">
        <v>8.4093767850782195E-2</v>
      </c>
      <c r="L24">
        <v>2.55920200988374</v>
      </c>
    </row>
    <row r="25" spans="1:12" x14ac:dyDescent="0.3">
      <c r="A25">
        <v>1983</v>
      </c>
      <c r="B25" s="3">
        <v>8506.0513151524938</v>
      </c>
      <c r="C25" s="3">
        <v>2.74530197553483E-2</v>
      </c>
      <c r="D25" s="1">
        <v>111.14928139546001</v>
      </c>
      <c r="E25" s="1">
        <v>11.628644238228301</v>
      </c>
      <c r="F25" s="1">
        <v>47.0321715395485</v>
      </c>
      <c r="G25" s="1">
        <f t="shared" si="0"/>
        <v>34.676872718186722</v>
      </c>
      <c r="H25" s="1">
        <v>12.3552988213617</v>
      </c>
      <c r="I25" s="1">
        <v>1.685715E-6</v>
      </c>
      <c r="J25" s="1">
        <v>1.8184E-3</v>
      </c>
      <c r="K25">
        <v>0.114682194467741</v>
      </c>
      <c r="L25">
        <v>3.02373641166598</v>
      </c>
    </row>
    <row r="26" spans="1:12" x14ac:dyDescent="0.3">
      <c r="A26">
        <v>1984</v>
      </c>
      <c r="B26" s="3">
        <v>8618.2736310557048</v>
      </c>
      <c r="C26" s="3">
        <v>5.9381317341947702E-2</v>
      </c>
      <c r="D26" s="1">
        <v>110.209023300716</v>
      </c>
      <c r="E26" s="1">
        <v>7.8672387362142198</v>
      </c>
      <c r="F26" s="1">
        <v>50.936711137349697</v>
      </c>
      <c r="G26" s="1">
        <f t="shared" si="0"/>
        <v>37.516841666718655</v>
      </c>
      <c r="H26" s="1">
        <v>13.4198694706309</v>
      </c>
      <c r="I26" s="1">
        <v>3.7143525E-6</v>
      </c>
      <c r="J26" s="1">
        <v>3.5035999999999999E-3</v>
      </c>
      <c r="K26">
        <v>0.112709896511705</v>
      </c>
      <c r="L26">
        <v>3.3286200083435</v>
      </c>
    </row>
    <row r="27" spans="1:12" x14ac:dyDescent="0.3">
      <c r="A27">
        <v>1985</v>
      </c>
      <c r="B27" s="3">
        <v>8605.3417044051039</v>
      </c>
      <c r="C27" s="3">
        <v>0.16108827537260301</v>
      </c>
      <c r="D27" s="1">
        <v>163.39806898348598</v>
      </c>
      <c r="E27" s="1">
        <v>3.6964130295808699</v>
      </c>
      <c r="F27" s="1">
        <v>66.489891300203496</v>
      </c>
      <c r="G27" s="1">
        <f t="shared" si="0"/>
        <v>55.904766906852878</v>
      </c>
      <c r="H27" s="1">
        <v>10.585124393350601</v>
      </c>
      <c r="I27" s="1">
        <v>1.27425E-5</v>
      </c>
      <c r="J27" s="1">
        <v>2.20939E-2</v>
      </c>
      <c r="K27">
        <v>0.125670975081947</v>
      </c>
      <c r="L27">
        <v>4.4485026769624998</v>
      </c>
    </row>
    <row r="28" spans="1:12" x14ac:dyDescent="0.3">
      <c r="A28">
        <v>1986</v>
      </c>
      <c r="B28" s="3">
        <v>9215.8650214051886</v>
      </c>
      <c r="C28" s="3">
        <v>0.296796073535955</v>
      </c>
      <c r="D28" s="1">
        <v>77.921333073599797</v>
      </c>
      <c r="E28" s="1">
        <v>7.7759323851715898</v>
      </c>
      <c r="F28" s="1">
        <v>59.396495077487799</v>
      </c>
      <c r="G28" s="1">
        <f t="shared" si="0"/>
        <v>50.129597682234362</v>
      </c>
      <c r="H28" s="1">
        <v>9.2668973952534301</v>
      </c>
      <c r="I28" s="1">
        <v>1.78733333333333E-5</v>
      </c>
      <c r="J28" s="1">
        <v>3.7313699999999998E-2</v>
      </c>
      <c r="K28">
        <v>0.132750886920143</v>
      </c>
      <c r="L28">
        <v>3.77621565062613</v>
      </c>
    </row>
    <row r="29" spans="1:12" x14ac:dyDescent="0.3">
      <c r="A29">
        <v>1987</v>
      </c>
      <c r="B29" s="3">
        <v>9900.2958579881652</v>
      </c>
      <c r="C29" s="3">
        <v>0.60461726013424399</v>
      </c>
      <c r="D29" s="1">
        <v>85.846328999725998</v>
      </c>
      <c r="E29" s="1">
        <v>10.149342244443201</v>
      </c>
      <c r="F29" s="1">
        <v>65.197858417701411</v>
      </c>
      <c r="G29" s="1">
        <f t="shared" si="0"/>
        <v>52.4440200165349</v>
      </c>
      <c r="H29" s="1">
        <v>12.753838401166501</v>
      </c>
      <c r="I29" s="1">
        <v>3.1799166666666699E-5</v>
      </c>
      <c r="J29" s="1">
        <v>7.8745599999999999E-2</v>
      </c>
      <c r="K29">
        <v>0.13980121412048899</v>
      </c>
      <c r="L29">
        <v>3.7513279370618</v>
      </c>
    </row>
    <row r="30" spans="1:12" x14ac:dyDescent="0.3">
      <c r="A30">
        <v>1988</v>
      </c>
      <c r="B30" s="3">
        <v>8779.4302269435047</v>
      </c>
      <c r="C30" s="3">
        <v>3.7575487050243601</v>
      </c>
      <c r="D30" s="1">
        <v>666.95535725769105</v>
      </c>
      <c r="E30" s="1">
        <v>11.5487253543713</v>
      </c>
      <c r="F30" s="1">
        <v>95.939609550760395</v>
      </c>
      <c r="G30" s="1">
        <f t="shared" si="0"/>
        <v>83.382766232787844</v>
      </c>
      <c r="H30" s="1">
        <v>12.5568433179723</v>
      </c>
      <c r="I30" s="1">
        <v>2.9706083333333298E-4</v>
      </c>
      <c r="J30" s="1">
        <v>0.42383799999999999</v>
      </c>
      <c r="K30">
        <v>0.15689081695868801</v>
      </c>
      <c r="L30">
        <v>5.3147002386216098</v>
      </c>
    </row>
    <row r="31" spans="1:12" x14ac:dyDescent="0.3">
      <c r="A31">
        <v>1989</v>
      </c>
      <c r="B31" s="3">
        <v>7537.9887475769465</v>
      </c>
      <c r="C31" s="3">
        <v>88.049813952983698</v>
      </c>
      <c r="D31" s="1">
        <v>3398.2718065600602</v>
      </c>
      <c r="E31" s="1">
        <v>11.298822678730801</v>
      </c>
      <c r="F31" s="1">
        <v>64.457902068995097</v>
      </c>
      <c r="G31" s="1">
        <f t="shared" si="0"/>
        <v>56.883616354709417</v>
      </c>
      <c r="H31" s="1">
        <v>7.5742857142857094</v>
      </c>
      <c r="I31" s="1">
        <v>4.4207991666666696E-3</v>
      </c>
      <c r="J31" s="1">
        <v>7.9822839999999999</v>
      </c>
      <c r="K31">
        <v>0.183342744728172</v>
      </c>
      <c r="L31">
        <v>3.1025834395054099</v>
      </c>
    </row>
    <row r="32" spans="1:12" x14ac:dyDescent="0.3">
      <c r="A32">
        <v>1990</v>
      </c>
      <c r="B32" s="3">
        <v>7013.5185185185182</v>
      </c>
      <c r="C32" s="3">
        <v>5321.9824420954201</v>
      </c>
      <c r="D32" s="1">
        <v>7481.6909926222497</v>
      </c>
      <c r="E32" s="1">
        <v>8.9288560382811593</v>
      </c>
      <c r="F32" s="1">
        <v>58.026483992586094</v>
      </c>
      <c r="G32" s="1">
        <f t="shared" si="0"/>
        <v>47.358769931313333</v>
      </c>
      <c r="H32" s="1">
        <v>10.6677140612726</v>
      </c>
      <c r="I32" s="1">
        <v>0.205344705152357</v>
      </c>
      <c r="J32" s="1">
        <v>424.17989</v>
      </c>
      <c r="K32">
        <v>0.198336988919906</v>
      </c>
      <c r="L32">
        <v>2.3877931287158001</v>
      </c>
    </row>
    <row r="33" spans="1:12" x14ac:dyDescent="0.3">
      <c r="A33">
        <v>1991</v>
      </c>
      <c r="B33" s="3">
        <v>7019.2550108023734</v>
      </c>
      <c r="C33" s="3">
        <v>26256.239275888998</v>
      </c>
      <c r="D33" s="1">
        <v>409.52795321444302</v>
      </c>
      <c r="E33" s="1">
        <v>2.9213909397164199</v>
      </c>
      <c r="F33" s="1">
        <v>46.103663540077697</v>
      </c>
      <c r="G33" s="1">
        <f t="shared" si="0"/>
        <v>40.407710243663061</v>
      </c>
      <c r="H33" s="1">
        <v>5.6959532964147197</v>
      </c>
      <c r="I33" s="1">
        <v>0.77786289904053096</v>
      </c>
      <c r="J33" s="1">
        <v>832.29100000000005</v>
      </c>
      <c r="K33">
        <v>0.206852573746859</v>
      </c>
      <c r="L33">
        <v>1.95345455518059</v>
      </c>
    </row>
    <row r="34" spans="1:12" x14ac:dyDescent="0.3">
      <c r="A34">
        <v>1992</v>
      </c>
      <c r="B34" s="3">
        <v>6836.5644892772734</v>
      </c>
      <c r="C34" s="3">
        <v>43990.2193378417</v>
      </c>
      <c r="D34" s="1">
        <v>73.528624690568094</v>
      </c>
      <c r="E34" s="1">
        <v>3.9885651318421802</v>
      </c>
      <c r="F34" s="1">
        <v>44.450850641766799</v>
      </c>
      <c r="G34" s="1">
        <f t="shared" si="0"/>
        <v>39.641431941246516</v>
      </c>
      <c r="H34" s="1">
        <v>4.8094187005202498</v>
      </c>
      <c r="I34" s="1">
        <v>1.2504217365763799</v>
      </c>
      <c r="J34" s="1">
        <v>1349.4945</v>
      </c>
      <c r="K34">
        <v>0.20640072308176699</v>
      </c>
      <c r="L34">
        <v>1.92060528419478</v>
      </c>
    </row>
    <row r="35" spans="1:12" x14ac:dyDescent="0.3">
      <c r="A35">
        <v>1993</v>
      </c>
      <c r="B35" s="3">
        <v>7047.4257439995081</v>
      </c>
      <c r="C35" s="3">
        <v>68078.575758631298</v>
      </c>
      <c r="D35" s="1">
        <v>48.579808599863298</v>
      </c>
      <c r="E35" s="1">
        <v>3.1338685605443901</v>
      </c>
      <c r="F35" s="1">
        <v>45.923555477463502</v>
      </c>
      <c r="G35" s="1">
        <f t="shared" si="0"/>
        <v>41.990649616011098</v>
      </c>
      <c r="H35" s="1">
        <v>3.93290586145236</v>
      </c>
      <c r="I35" s="1">
        <v>1.98906690928573</v>
      </c>
      <c r="J35" s="1">
        <v>1802.769</v>
      </c>
      <c r="K35">
        <v>0.19631206394846101</v>
      </c>
      <c r="L35">
        <v>2.1389744864093099</v>
      </c>
    </row>
    <row r="36" spans="1:12" x14ac:dyDescent="0.3">
      <c r="A36">
        <v>1994</v>
      </c>
      <c r="B36" s="3">
        <v>7759.1972022852424</v>
      </c>
      <c r="C36" s="3">
        <v>95964.9700597958</v>
      </c>
      <c r="D36" s="1">
        <v>23.734526950170203</v>
      </c>
      <c r="E36" s="1">
        <v>2.8746971881031702</v>
      </c>
      <c r="F36" s="1">
        <v>38.534665571259204</v>
      </c>
      <c r="G36" s="1">
        <f t="shared" si="0"/>
        <v>35.579276591793402</v>
      </c>
      <c r="H36" s="1">
        <v>2.95538897946575</v>
      </c>
      <c r="I36" s="1">
        <v>2.19640638528139</v>
      </c>
      <c r="J36" s="1">
        <v>2671.8229999999999</v>
      </c>
      <c r="K36">
        <v>0.18426391337504699</v>
      </c>
      <c r="L36">
        <v>1.9308868426872099</v>
      </c>
    </row>
    <row r="37" spans="1:12" x14ac:dyDescent="0.3">
      <c r="A37">
        <v>1995</v>
      </c>
      <c r="B37" s="3">
        <v>8180.7285255606639</v>
      </c>
      <c r="C37" s="3">
        <v>117279.049675377</v>
      </c>
      <c r="D37" s="1">
        <v>11.130504038444</v>
      </c>
      <c r="E37" s="1">
        <v>3.31943619615428</v>
      </c>
      <c r="F37" s="1">
        <v>33.9878985990796</v>
      </c>
      <c r="G37" s="1">
        <f t="shared" si="0"/>
        <v>31.98543380303547</v>
      </c>
      <c r="H37" s="1">
        <v>2.0024647960440403</v>
      </c>
      <c r="I37" s="1">
        <v>2.2558150133513402</v>
      </c>
      <c r="J37" s="1">
        <v>3658.3535999999999</v>
      </c>
      <c r="K37">
        <v>0.17850287291005101</v>
      </c>
      <c r="L37">
        <v>1.7918722136843801</v>
      </c>
    </row>
    <row r="38" spans="1:12" x14ac:dyDescent="0.3">
      <c r="A38">
        <v>1996</v>
      </c>
      <c r="B38" s="3">
        <v>8263.2019381303198</v>
      </c>
      <c r="C38" s="3">
        <v>132472.59507759</v>
      </c>
      <c r="D38" s="1">
        <v>11.5490450880136</v>
      </c>
      <c r="E38" s="1">
        <v>1.1212292008018501</v>
      </c>
      <c r="F38" s="1">
        <v>33.515377867180803</v>
      </c>
      <c r="G38" s="1">
        <f t="shared" si="0"/>
        <v>30.260745374308666</v>
      </c>
      <c r="H38" s="1">
        <v>3.2546324928721102</v>
      </c>
      <c r="I38" s="1">
        <v>2.4542912337662299</v>
      </c>
      <c r="J38" s="1">
        <v>3995.9976999999999</v>
      </c>
      <c r="K38">
        <v>0.16569870100821599</v>
      </c>
      <c r="L38">
        <v>1.8262512132070501</v>
      </c>
    </row>
    <row r="39" spans="1:12" x14ac:dyDescent="0.3">
      <c r="A39">
        <v>1997</v>
      </c>
      <c r="B39" s="3">
        <v>8653.8220129813253</v>
      </c>
      <c r="C39" s="3">
        <v>151405.67337769101</v>
      </c>
      <c r="D39" s="1">
        <v>8.5467011023166801</v>
      </c>
      <c r="E39" s="1">
        <v>-6.6913908998297605E-2</v>
      </c>
      <c r="F39" s="1">
        <v>27.0379489677068</v>
      </c>
      <c r="G39" s="1">
        <f t="shared" si="0"/>
        <v>21.428686081984942</v>
      </c>
      <c r="H39" s="1">
        <v>5.6092628857217495</v>
      </c>
      <c r="I39" s="1">
        <v>2.6639881398572198</v>
      </c>
      <c r="J39" s="1">
        <v>4760.7142000000003</v>
      </c>
      <c r="K39">
        <v>0.11338465280213</v>
      </c>
      <c r="L39">
        <v>1.88991063185426</v>
      </c>
    </row>
    <row r="40" spans="1:12" x14ac:dyDescent="0.3">
      <c r="A40">
        <v>1998</v>
      </c>
      <c r="B40" s="3">
        <v>8487.0174157926413</v>
      </c>
      <c r="C40" s="3">
        <v>159753.29518865299</v>
      </c>
      <c r="D40" s="1">
        <v>7.2500000000000204</v>
      </c>
      <c r="E40" s="1">
        <v>1.0251198993558801</v>
      </c>
      <c r="F40" s="1">
        <v>29.935096511932301</v>
      </c>
      <c r="G40" s="1">
        <f t="shared" si="0"/>
        <v>23.253449029004162</v>
      </c>
      <c r="H40" s="1">
        <v>6.6816474829281391</v>
      </c>
      <c r="I40" s="1">
        <v>2.9293818001442999</v>
      </c>
      <c r="J40" s="1">
        <v>5022.7169999999996</v>
      </c>
      <c r="K40">
        <v>0.116714492919543</v>
      </c>
      <c r="L40">
        <v>1.9923360370535901</v>
      </c>
    </row>
    <row r="41" spans="1:12" x14ac:dyDescent="0.3">
      <c r="A41">
        <v>1999</v>
      </c>
      <c r="B41" s="3">
        <v>8489.9796754166418</v>
      </c>
      <c r="C41" s="3">
        <v>166967.16431849499</v>
      </c>
      <c r="D41" s="1">
        <v>3.47</v>
      </c>
      <c r="E41" s="1">
        <v>3.3680689995593101</v>
      </c>
      <c r="F41" s="1">
        <v>35.710433017573401</v>
      </c>
      <c r="G41" s="1">
        <f t="shared" si="0"/>
        <v>25.623911199334565</v>
      </c>
      <c r="H41" s="1">
        <v>10.086521818238801</v>
      </c>
      <c r="I41" s="1">
        <v>3.3844952678963498</v>
      </c>
      <c r="J41" s="1">
        <v>5875.7253000000001</v>
      </c>
      <c r="K41">
        <v>0.112176625390457</v>
      </c>
      <c r="L41">
        <v>2.28424692846166</v>
      </c>
    </row>
    <row r="42" spans="1:12" x14ac:dyDescent="0.3">
      <c r="A42">
        <v>2000</v>
      </c>
      <c r="B42" s="3">
        <v>8599.7187261245235</v>
      </c>
      <c r="C42" s="3">
        <v>177918.10990479399</v>
      </c>
      <c r="D42" s="1">
        <v>3.76000000000001</v>
      </c>
      <c r="E42" s="1">
        <v>3.3903754287204602</v>
      </c>
      <c r="F42" s="1">
        <v>34.4764150871871</v>
      </c>
      <c r="G42" s="1">
        <f t="shared" si="0"/>
        <v>24.420524214429118</v>
      </c>
      <c r="H42" s="1">
        <v>10.055890872757999</v>
      </c>
      <c r="I42" s="1">
        <v>3.4898989942879801</v>
      </c>
      <c r="J42" s="1">
        <v>5642.4183000000003</v>
      </c>
      <c r="K42">
        <v>0.104066789458777</v>
      </c>
      <c r="L42">
        <v>2.3466203138805</v>
      </c>
    </row>
    <row r="43" spans="1:12" x14ac:dyDescent="0.3">
      <c r="A43">
        <v>2001</v>
      </c>
      <c r="B43" s="3">
        <v>8538.5514432404088</v>
      </c>
      <c r="C43" s="3">
        <v>180991.178191449</v>
      </c>
      <c r="D43" s="1">
        <v>1.9800000000000002</v>
      </c>
      <c r="E43" s="1">
        <v>2.78960214645701</v>
      </c>
      <c r="F43" s="1">
        <v>34.8400780089394</v>
      </c>
      <c r="G43" s="1">
        <f t="shared" si="0"/>
        <v>23.831696039005049</v>
      </c>
      <c r="H43" s="1">
        <v>11.008381969934399</v>
      </c>
      <c r="I43" s="1">
        <v>3.50811264259133</v>
      </c>
      <c r="J43" s="1">
        <v>6087.3207000000002</v>
      </c>
      <c r="K43">
        <v>9.9336779436277098E-2</v>
      </c>
      <c r="L43">
        <v>2.3990808011138198</v>
      </c>
    </row>
    <row r="44" spans="1:12" x14ac:dyDescent="0.3">
      <c r="A44">
        <v>2002</v>
      </c>
      <c r="B44" s="3">
        <v>8889.3928019365521</v>
      </c>
      <c r="C44" s="3">
        <v>191491.74505621701</v>
      </c>
      <c r="D44" s="1">
        <v>0.190000000000001</v>
      </c>
      <c r="E44" s="1">
        <v>2.2918654116994701</v>
      </c>
      <c r="F44" s="1">
        <v>35.285561923870702</v>
      </c>
      <c r="G44" s="1">
        <f t="shared" si="0"/>
        <v>24.668060025128582</v>
      </c>
      <c r="H44" s="1">
        <v>10.6175018987421</v>
      </c>
      <c r="I44" s="1">
        <v>3.5176568153337899</v>
      </c>
      <c r="J44" s="1">
        <v>6759.0029999999997</v>
      </c>
      <c r="K44">
        <v>0.101276105812776</v>
      </c>
      <c r="L44">
        <v>2.43572359217002</v>
      </c>
    </row>
    <row r="45" spans="1:12" x14ac:dyDescent="0.3">
      <c r="A45">
        <v>2003</v>
      </c>
      <c r="B45" s="3">
        <v>9145.8640511825561</v>
      </c>
      <c r="C45" s="3">
        <v>205379.231267578</v>
      </c>
      <c r="D45" s="1">
        <v>2.25999999999997</v>
      </c>
      <c r="E45" s="1">
        <v>1.73846715441455</v>
      </c>
      <c r="F45" s="1">
        <v>35.339771623526801</v>
      </c>
      <c r="G45" s="1">
        <f t="shared" si="0"/>
        <v>25.003255074159643</v>
      </c>
      <c r="H45" s="1">
        <v>10.3365165493672</v>
      </c>
      <c r="I45" s="1">
        <v>3.47920663780664</v>
      </c>
      <c r="J45" s="1">
        <v>7441.1781000000001</v>
      </c>
      <c r="K45">
        <v>0.104490852272944</v>
      </c>
      <c r="L45">
        <v>2.3928654547527102</v>
      </c>
    </row>
    <row r="46" spans="1:12" x14ac:dyDescent="0.3">
      <c r="A46">
        <v>2004</v>
      </c>
      <c r="B46" s="3">
        <v>9485.9992118577629</v>
      </c>
      <c r="C46" s="3">
        <v>227683.806818985</v>
      </c>
      <c r="D46" s="1">
        <v>3.66</v>
      </c>
      <c r="E46" s="1">
        <v>1.12337544481609</v>
      </c>
      <c r="F46" s="1">
        <v>33.065164456480204</v>
      </c>
      <c r="G46" s="1">
        <f t="shared" si="0"/>
        <v>23.780200567941225</v>
      </c>
      <c r="H46" s="1">
        <v>9.2849638885388899</v>
      </c>
      <c r="I46" s="1">
        <v>3.4138200263504599</v>
      </c>
      <c r="J46" s="1">
        <v>9326.8971999999994</v>
      </c>
      <c r="K46">
        <v>0.104188928703105</v>
      </c>
      <c r="L46">
        <v>2.28241146770065</v>
      </c>
    </row>
    <row r="47" spans="1:12" x14ac:dyDescent="0.3">
      <c r="A47">
        <v>2005</v>
      </c>
      <c r="B47" s="3">
        <v>9967.3242127343583</v>
      </c>
      <c r="C47" s="3">
        <v>247081.13354611999</v>
      </c>
      <c r="D47" s="1">
        <v>1.6199999999999999</v>
      </c>
      <c r="E47" s="1">
        <v>0.35196145525950701</v>
      </c>
      <c r="F47" s="1">
        <v>30.003142966714201</v>
      </c>
      <c r="G47" s="1">
        <f t="shared" si="0"/>
        <v>19.270000962491039</v>
      </c>
      <c r="H47" s="1">
        <v>10.7331420042232</v>
      </c>
      <c r="I47" s="1">
        <v>3.2966895268474201</v>
      </c>
      <c r="J47" s="1">
        <v>11723.775900000001</v>
      </c>
      <c r="K47">
        <v>8.63365934933151E-2</v>
      </c>
      <c r="L47">
        <v>2.2319621591258501</v>
      </c>
    </row>
    <row r="48" spans="1:12" x14ac:dyDescent="0.3">
      <c r="A48">
        <v>2006</v>
      </c>
      <c r="B48" s="3">
        <v>10599.260579143538</v>
      </c>
      <c r="C48" s="3">
        <v>287713.412492353</v>
      </c>
      <c r="D48" s="1">
        <v>2.0013766079399997</v>
      </c>
      <c r="E48" s="1">
        <v>-2.4542276838373902</v>
      </c>
      <c r="F48" s="1">
        <v>25.721712442538202</v>
      </c>
      <c r="G48" s="1">
        <f t="shared" si="0"/>
        <v>16.210789810540785</v>
      </c>
      <c r="H48" s="1">
        <v>9.5109226319974205</v>
      </c>
      <c r="I48" s="1">
        <v>3.2745681737143699</v>
      </c>
      <c r="J48" s="1">
        <v>13863.505300000001</v>
      </c>
      <c r="K48">
        <v>7.6709351798619402E-2</v>
      </c>
      <c r="L48">
        <v>2.1132742528053199</v>
      </c>
    </row>
    <row r="49" spans="1:12" x14ac:dyDescent="0.3">
      <c r="A49">
        <v>2007</v>
      </c>
      <c r="B49" s="3">
        <v>11378.895320930054</v>
      </c>
      <c r="C49" s="3">
        <v>319692.99900000001</v>
      </c>
      <c r="D49" s="1">
        <v>1.77868870638653</v>
      </c>
      <c r="E49" s="1">
        <v>-3.0650127187796699</v>
      </c>
      <c r="F49" s="1">
        <v>23.849566896749899</v>
      </c>
      <c r="G49" s="1">
        <f t="shared" si="0"/>
        <v>12.741151942261574</v>
      </c>
      <c r="H49" s="1">
        <v>11.108414954488302</v>
      </c>
      <c r="I49" s="1">
        <v>3.1289604987848398</v>
      </c>
      <c r="J49" s="1">
        <v>17779.2644</v>
      </c>
      <c r="K49">
        <v>6.2814606709607701E-2</v>
      </c>
      <c r="L49">
        <v>2.0283740692931498</v>
      </c>
    </row>
    <row r="50" spans="1:12" x14ac:dyDescent="0.3">
      <c r="A50">
        <v>2008</v>
      </c>
      <c r="B50" s="3">
        <v>12288.663803527106</v>
      </c>
      <c r="C50" s="3">
        <v>357188.553739239</v>
      </c>
      <c r="D50" s="1">
        <v>5.7878810203489106</v>
      </c>
      <c r="E50" s="1">
        <v>-2.5007639506251902</v>
      </c>
      <c r="F50" s="1">
        <v>19.832723740401899</v>
      </c>
      <c r="G50" s="1">
        <f t="shared" si="0"/>
        <v>10.21538981221261</v>
      </c>
      <c r="H50" s="1">
        <v>9.6173339281892698</v>
      </c>
      <c r="I50" s="1">
        <v>2.92591830428344</v>
      </c>
      <c r="J50" s="1">
        <v>22310.518800000002</v>
      </c>
      <c r="K50">
        <v>5.3094775974142701E-2</v>
      </c>
      <c r="L50">
        <v>1.9239915085407899</v>
      </c>
    </row>
    <row r="51" spans="1:12" x14ac:dyDescent="0.3">
      <c r="A51">
        <v>2009</v>
      </c>
      <c r="B51" s="3">
        <v>12287.780620339487</v>
      </c>
      <c r="C51" s="3">
        <v>367138.897211103</v>
      </c>
      <c r="D51" s="1">
        <v>2.93534442261427</v>
      </c>
      <c r="E51" s="1">
        <v>1.3016064141388799</v>
      </c>
      <c r="F51" s="1">
        <v>21.537816013712398</v>
      </c>
      <c r="G51" s="1">
        <f t="shared" si="0"/>
        <v>10.956567036462314</v>
      </c>
      <c r="H51" s="1">
        <v>10.5812489772501</v>
      </c>
      <c r="I51" s="1">
        <v>3.0122044030530901</v>
      </c>
      <c r="J51" s="1">
        <v>23548.062600000001</v>
      </c>
      <c r="K51">
        <v>5.6467144002745003E-2</v>
      </c>
      <c r="L51">
        <v>1.94034375741222</v>
      </c>
    </row>
    <row r="52" spans="1:12" x14ac:dyDescent="0.3">
      <c r="A52">
        <v>2010</v>
      </c>
      <c r="B52" s="3">
        <v>13187.808745833645</v>
      </c>
      <c r="C52" s="3">
        <v>422099.73309428099</v>
      </c>
      <c r="D52" s="1">
        <v>1.52999999999999</v>
      </c>
      <c r="E52" s="1">
        <v>0.17551113801686299</v>
      </c>
      <c r="F52" s="1">
        <v>19.266187477861799</v>
      </c>
      <c r="G52" s="1">
        <f t="shared" si="0"/>
        <v>8.6384450113673328</v>
      </c>
      <c r="H52" s="1">
        <v>10.627742466494499</v>
      </c>
      <c r="I52" s="1">
        <v>2.8257854861131699</v>
      </c>
      <c r="J52" s="1">
        <v>34207.966899999999</v>
      </c>
      <c r="K52">
        <v>4.9498203109289499E-2</v>
      </c>
      <c r="L52">
        <v>1.74520375866859</v>
      </c>
    </row>
    <row r="53" spans="1:12" x14ac:dyDescent="0.3">
      <c r="A53">
        <v>2011</v>
      </c>
      <c r="B53" s="3">
        <v>13894.257057707278</v>
      </c>
      <c r="C53" s="3">
        <v>471728.96311451099</v>
      </c>
      <c r="D53" s="1">
        <v>3.3696654715679002</v>
      </c>
      <c r="E53" s="1">
        <v>-2.0646064307607501</v>
      </c>
      <c r="F53" s="1">
        <v>17.832998042127802</v>
      </c>
      <c r="G53" s="1">
        <f t="shared" si="0"/>
        <v>7.6483126730102029</v>
      </c>
      <c r="H53" s="1">
        <v>10.184685369117499</v>
      </c>
      <c r="I53" s="1">
        <v>2.7547087220274</v>
      </c>
      <c r="J53" s="1">
        <v>39967.169699999999</v>
      </c>
      <c r="K53">
        <v>4.5751751190473297E-2</v>
      </c>
      <c r="L53">
        <v>1.6716983446532601</v>
      </c>
    </row>
    <row r="54" spans="1:12" x14ac:dyDescent="0.3">
      <c r="A54">
        <v>2012</v>
      </c>
      <c r="B54" s="3">
        <v>14571.273165494105</v>
      </c>
      <c r="C54" s="3">
        <v>509900.21978258598</v>
      </c>
      <c r="D54" s="1">
        <v>3.6554139094222302</v>
      </c>
      <c r="E54" s="1">
        <v>-2.2706835660615798</v>
      </c>
      <c r="F54" s="1">
        <v>16.901204329836599</v>
      </c>
      <c r="G54" s="1">
        <f t="shared" si="0"/>
        <v>6.8428414428635707</v>
      </c>
      <c r="H54" s="1">
        <v>10.058362886973001</v>
      </c>
      <c r="I54" s="1">
        <v>2.6381924723424701</v>
      </c>
      <c r="J54" s="1">
        <v>52734.951717299999</v>
      </c>
      <c r="K54">
        <v>4.2721132170073603E-2</v>
      </c>
      <c r="L54">
        <v>1.6017462776084901</v>
      </c>
    </row>
    <row r="55" spans="1:12" x14ac:dyDescent="0.3">
      <c r="A55">
        <v>2013</v>
      </c>
      <c r="B55" s="3">
        <v>15269.372846451648</v>
      </c>
      <c r="C55" s="3">
        <v>548240.93056212005</v>
      </c>
      <c r="D55" s="1">
        <v>2.8058274546628699</v>
      </c>
      <c r="E55" s="1">
        <v>-0.86257289850626895</v>
      </c>
      <c r="F55" s="1">
        <v>16.3812283053614</v>
      </c>
      <c r="G55" s="1">
        <f t="shared" si="0"/>
        <v>6.0011154827601993</v>
      </c>
      <c r="H55" s="1">
        <v>10.3801128226012</v>
      </c>
      <c r="I55" s="1">
        <v>2.7027819881142299</v>
      </c>
      <c r="J55" s="1">
        <v>51936.532902970001</v>
      </c>
      <c r="K55">
        <v>3.6615477241599997E-2</v>
      </c>
      <c r="L55">
        <v>1.6389559647585701</v>
      </c>
    </row>
    <row r="56" spans="1:12" x14ac:dyDescent="0.3">
      <c r="A56">
        <v>2014</v>
      </c>
      <c r="B56" s="3"/>
      <c r="C56" s="3">
        <v>576475.27508424595</v>
      </c>
      <c r="D56" s="1">
        <v>3.2459610352057098</v>
      </c>
      <c r="E56" s="1">
        <v>0.29052241672131601</v>
      </c>
      <c r="F56" s="1">
        <v>17.413395898989801</v>
      </c>
      <c r="G56" s="1">
        <f t="shared" si="0"/>
        <v>6.3106680495928575</v>
      </c>
      <c r="H56" s="1">
        <v>11.102727849397001</v>
      </c>
      <c r="I56" s="1">
        <v>2.83938113275613</v>
      </c>
      <c r="J56" s="1">
        <v>53864.947673299997</v>
      </c>
      <c r="K56">
        <v>3.7032984830555997E-2</v>
      </c>
      <c r="L56">
        <v>1.7040668146160101</v>
      </c>
    </row>
    <row r="57" spans="1:12" x14ac:dyDescent="0.3">
      <c r="A57">
        <v>2015</v>
      </c>
      <c r="B57" s="3"/>
      <c r="C57" s="3">
        <v>612667.99934215297</v>
      </c>
      <c r="D57" s="1">
        <v>3.5478487642526901</v>
      </c>
      <c r="E57" s="1">
        <v>2.0373788589414299</v>
      </c>
      <c r="F57" s="1">
        <v>20.082963396266202</v>
      </c>
      <c r="G57" s="1">
        <f t="shared" si="0"/>
        <v>7.9660719758975294</v>
      </c>
      <c r="H57" s="1">
        <v>12.116891420368599</v>
      </c>
      <c r="I57" s="1">
        <v>3.1860907106782101</v>
      </c>
      <c r="J57" s="1">
        <v>51291.413906280002</v>
      </c>
      <c r="K57">
        <v>4.28079211656342E-2</v>
      </c>
      <c r="L57">
        <v>1.8608873682688001</v>
      </c>
    </row>
    <row r="58" spans="1:12" x14ac:dyDescent="0.3">
      <c r="A58">
        <v>2016</v>
      </c>
      <c r="B58" s="3"/>
      <c r="C58" s="3">
        <v>659688.45094375603</v>
      </c>
      <c r="D58" s="1">
        <v>3.5930838949935997</v>
      </c>
      <c r="E58" s="1">
        <v>2.4859328215354002</v>
      </c>
      <c r="F58" s="1">
        <v>21.3088200103243</v>
      </c>
      <c r="G58" s="1">
        <f t="shared" si="0"/>
        <v>7.8855293909747504</v>
      </c>
      <c r="H58" s="1">
        <v>13.423290619349501</v>
      </c>
      <c r="I58" s="1">
        <v>3.3771255534670002</v>
      </c>
      <c r="J58" s="1">
        <v>53374.772341700002</v>
      </c>
      <c r="K58">
        <v>4.08638811834139E-2</v>
      </c>
      <c r="L58">
        <v>1.9297064210766599</v>
      </c>
    </row>
    <row r="59" spans="1:12" x14ac:dyDescent="0.3">
      <c r="A59">
        <v>2017</v>
      </c>
      <c r="B59" s="1"/>
      <c r="C59" s="1">
        <v>701764.31670104701</v>
      </c>
      <c r="D59" s="1">
        <v>2.8038318234279402</v>
      </c>
      <c r="E59" s="1">
        <v>3.0980357652333499</v>
      </c>
      <c r="F59" s="1">
        <v>22.910104321032502</v>
      </c>
      <c r="G59" s="1">
        <f t="shared" si="0"/>
        <v>6.8436230258870703</v>
      </c>
      <c r="H59" s="1">
        <v>16.0664812951455</v>
      </c>
      <c r="I59" s="1">
        <v>3.2621647955803001</v>
      </c>
      <c r="J59" s="1">
        <v>57207.373662719998</v>
      </c>
      <c r="K59">
        <v>3.7321332068858598E-2</v>
      </c>
      <c r="L59">
        <v>1.83370277707678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9FE8-409D-4528-9030-C2F368CF68FF}">
  <dimension ref="A1:G59"/>
  <sheetViews>
    <sheetView workbookViewId="0">
      <selection activeCell="D21" sqref="D21"/>
    </sheetView>
  </sheetViews>
  <sheetFormatPr defaultRowHeight="14.4" x14ac:dyDescent="0.3"/>
  <cols>
    <col min="2" max="2" width="11.77734375" bestFit="1" customWidth="1"/>
    <col min="3" max="3" width="12.5546875" bestFit="1" customWidth="1"/>
    <col min="4" max="4" width="9" customWidth="1"/>
    <col min="5" max="5" width="10.77734375" bestFit="1" customWidth="1"/>
    <col min="6" max="6" width="17.88671875" bestFit="1" customWidth="1"/>
    <col min="7" max="7" width="10.21875" bestFit="1" customWidth="1"/>
  </cols>
  <sheetData>
    <row r="1" spans="1:7" x14ac:dyDescent="0.3">
      <c r="A1" s="2" t="s">
        <v>0</v>
      </c>
      <c r="B1" t="s">
        <v>5</v>
      </c>
      <c r="C1" t="s">
        <v>6</v>
      </c>
      <c r="D1" t="s">
        <v>4</v>
      </c>
      <c r="E1" t="s">
        <v>10</v>
      </c>
      <c r="F1" t="s">
        <v>11</v>
      </c>
      <c r="G1" t="s">
        <v>12</v>
      </c>
    </row>
    <row r="2" spans="1:7" x14ac:dyDescent="0.3">
      <c r="A2">
        <v>1960</v>
      </c>
      <c r="B2" s="4"/>
      <c r="C2" s="4"/>
      <c r="D2" s="4"/>
      <c r="E2" s="4"/>
      <c r="F2" s="4"/>
      <c r="G2" s="4"/>
    </row>
    <row r="3" spans="1:7" x14ac:dyDescent="0.3">
      <c r="A3">
        <v>1961</v>
      </c>
      <c r="B3" s="4"/>
      <c r="C3" s="4"/>
      <c r="D3" s="4"/>
      <c r="E3" s="4">
        <f>(Data!J2/Data!C2-Data!J2/Data!C3)*100</f>
        <v>0.97120928087162528</v>
      </c>
      <c r="F3" s="4">
        <f>Data!J3*100/Data!C3</f>
        <v>9.8224948849121159</v>
      </c>
      <c r="G3" s="4">
        <f>(Data!J3/Data!C3-Data!J2/Data!C2)*100+E3</f>
        <v>1.5347648257675179</v>
      </c>
    </row>
    <row r="4" spans="1:7" x14ac:dyDescent="0.3">
      <c r="A4">
        <v>1962</v>
      </c>
      <c r="B4" s="4"/>
      <c r="C4" s="4"/>
      <c r="D4" s="4"/>
      <c r="E4" s="4">
        <f>(Data!J3/Data!C3-Data!J3/Data!C4)*100</f>
        <v>1.3385799752308289</v>
      </c>
      <c r="F4" s="4">
        <f>Data!J4*100/Data!C4</f>
        <v>9.4118431029276781</v>
      </c>
      <c r="G4" s="4">
        <f>(Data!J4/Data!C4-Data!J3/Data!C3)*100+E4</f>
        <v>0.92792819324638987</v>
      </c>
    </row>
    <row r="5" spans="1:7" x14ac:dyDescent="0.3">
      <c r="A5">
        <v>1963</v>
      </c>
      <c r="B5" s="4"/>
      <c r="C5" s="4"/>
      <c r="D5" s="4"/>
      <c r="E5" s="4">
        <f>(Data!J4/Data!C4-Data!J4/Data!C5)*100</f>
        <v>0.75614103995287341</v>
      </c>
      <c r="F5" s="4">
        <f>Data!J5*100/Data!C5</f>
        <v>9.8748150295909749</v>
      </c>
      <c r="G5" s="4">
        <f>(Data!J5/Data!C5-Data!J4/Data!C4)*100+E5</f>
        <v>1.2191129666161704</v>
      </c>
    </row>
    <row r="6" spans="1:7" x14ac:dyDescent="0.3">
      <c r="A6">
        <v>1964</v>
      </c>
      <c r="B6" s="4"/>
      <c r="C6" s="4"/>
      <c r="D6" s="4"/>
      <c r="E6" s="4">
        <f>(Data!J5/Data!C5-Data!J5/Data!C6)*100</f>
        <v>1.618555361155817</v>
      </c>
      <c r="F6" s="4">
        <f>Data!J6*100/Data!C6</f>
        <v>10.090984039198526</v>
      </c>
      <c r="G6" s="4">
        <f>(Data!J6/Data!C6-Data!J5/Data!C5)*100+E6</f>
        <v>1.8347243707633671</v>
      </c>
    </row>
    <row r="7" spans="1:7" x14ac:dyDescent="0.3">
      <c r="A7">
        <v>1965</v>
      </c>
      <c r="B7" s="4"/>
      <c r="C7" s="4"/>
      <c r="D7" s="4"/>
      <c r="E7" s="4">
        <f>(Data!J6/Data!C6-Data!J6/Data!C7)*100</f>
        <v>1.597693783567844</v>
      </c>
      <c r="F7" s="4">
        <f>Data!J7*100/Data!C7</f>
        <v>9.6943616049117853</v>
      </c>
      <c r="G7" s="4">
        <f>(Data!J7/Data!C7-Data!J6/Data!C6)*100+E7</f>
        <v>1.2010713492811063</v>
      </c>
    </row>
    <row r="8" spans="1:7" x14ac:dyDescent="0.3">
      <c r="A8">
        <v>1966</v>
      </c>
      <c r="B8" s="4"/>
      <c r="C8" s="4"/>
      <c r="D8" s="4"/>
      <c r="E8" s="4">
        <f>(Data!J7/Data!C7-Data!J7/Data!C8)*100</f>
        <v>1.6533868434166958</v>
      </c>
      <c r="F8" s="4">
        <f>Data!J8*100/Data!C8</f>
        <v>8.6814063796672656</v>
      </c>
      <c r="G8" s="4">
        <f>(Data!J8/Data!C8-Data!J7/Data!C7)*100+E8</f>
        <v>0.64043161817217542</v>
      </c>
    </row>
    <row r="9" spans="1:7" x14ac:dyDescent="0.3">
      <c r="A9">
        <v>1967</v>
      </c>
      <c r="B9" s="4"/>
      <c r="C9" s="4"/>
      <c r="D9" s="4"/>
      <c r="E9" s="4">
        <f>(Data!J8/Data!C8-Data!J8/Data!C9)*100</f>
        <v>0.9440478564750332</v>
      </c>
      <c r="F9" s="4">
        <f>Data!J9*100/Data!C9</f>
        <v>8.4984101812111419</v>
      </c>
      <c r="G9" s="4">
        <f>(Data!J9/Data!C9-Data!J8/Data!C8)*100+E9</f>
        <v>0.76105165801890751</v>
      </c>
    </row>
    <row r="10" spans="1:7" x14ac:dyDescent="0.3">
      <c r="A10">
        <v>1968</v>
      </c>
      <c r="B10" s="4"/>
      <c r="C10" s="4"/>
      <c r="D10" s="4"/>
      <c r="E10" s="4">
        <f>(Data!J9/Data!C9-Data!J9/Data!C10)*100</f>
        <v>1.3523427007965092</v>
      </c>
      <c r="F10" s="4">
        <f>Data!J10*100/Data!C10</f>
        <v>7.5726983747677439</v>
      </c>
      <c r="G10" s="4">
        <f>(Data!J10/Data!C10-Data!J9/Data!C9)*100+E10</f>
        <v>0.42663089435311119</v>
      </c>
    </row>
    <row r="11" spans="1:7" x14ac:dyDescent="0.3">
      <c r="A11">
        <v>1969</v>
      </c>
      <c r="B11" s="4"/>
      <c r="C11" s="4"/>
      <c r="D11" s="4"/>
      <c r="E11" s="4">
        <f>(Data!J10/Data!C10-Data!J10/Data!C11)*100</f>
        <v>0.81726264099750701</v>
      </c>
      <c r="F11" s="4">
        <f>Data!J11*100/Data!C11</f>
        <v>7.7069055554280164</v>
      </c>
      <c r="G11" s="4">
        <f>(Data!J11/Data!C11-Data!J10/Data!C10)*100+E11</f>
        <v>0.95146982165777994</v>
      </c>
    </row>
    <row r="12" spans="1:7" x14ac:dyDescent="0.3">
      <c r="A12">
        <v>1970</v>
      </c>
      <c r="B12" s="4">
        <f>Data!G12</f>
        <v>10.104013077553359</v>
      </c>
      <c r="C12" s="4">
        <f>Data!H12</f>
        <v>9.9941449272547693</v>
      </c>
      <c r="D12" s="4">
        <f>Data!F12</f>
        <v>20.098158004808102</v>
      </c>
      <c r="E12" s="4">
        <f>(Data!J11/Data!C11-Data!J11/Data!C12)*100</f>
        <v>0.80555033199275061</v>
      </c>
      <c r="F12" s="4">
        <f>Data!J12*100/Data!C12</f>
        <v>10.224229960644838</v>
      </c>
      <c r="G12" s="4">
        <f>(Data!J12/Data!C12-Data!J11/Data!C11)*100+E12</f>
        <v>3.3228747372095722</v>
      </c>
    </row>
    <row r="13" spans="1:7" x14ac:dyDescent="0.3">
      <c r="A13">
        <v>1971</v>
      </c>
      <c r="B13" s="4">
        <f>Data!G13</f>
        <v>9.6967754461959821</v>
      </c>
      <c r="C13" s="4">
        <f>Data!H13</f>
        <v>11.1086240664314</v>
      </c>
      <c r="D13" s="4">
        <f>Data!F13</f>
        <v>20.8053995126273</v>
      </c>
      <c r="E13" s="4">
        <f>(Data!J12/Data!C12-Data!J12/Data!C13)*100</f>
        <v>0.91897987116849733</v>
      </c>
      <c r="F13" s="4">
        <f>Data!J13*100/Data!C13</f>
        <v>9.8480563446957934</v>
      </c>
      <c r="G13" s="4">
        <f>(Data!J13/Data!C13-Data!J12/Data!C12)*100+E13</f>
        <v>0.54280625521945369</v>
      </c>
    </row>
    <row r="14" spans="1:7" x14ac:dyDescent="0.3">
      <c r="A14">
        <v>1972</v>
      </c>
      <c r="B14" s="4">
        <f>Data!G14</f>
        <v>9.7257325353581425</v>
      </c>
      <c r="C14" s="4">
        <f>Data!H14</f>
        <v>12.6048958430284</v>
      </c>
      <c r="D14" s="4">
        <f>Data!F14</f>
        <v>22.3306283783865</v>
      </c>
      <c r="E14" s="4">
        <f>(Data!J13/Data!C13-Data!J13/Data!C14)*100</f>
        <v>1.064034064680154</v>
      </c>
      <c r="F14" s="4">
        <f>Data!J14*100/Data!C14</f>
        <v>11.481477940807844</v>
      </c>
      <c r="G14" s="4">
        <f>(Data!J14/Data!C14-Data!J13/Data!C13)*100+E14</f>
        <v>2.6974556607922042</v>
      </c>
    </row>
    <row r="15" spans="1:7" x14ac:dyDescent="0.3">
      <c r="A15">
        <v>1973</v>
      </c>
      <c r="B15" s="4">
        <f>Data!G15</f>
        <v>10.600272572699666</v>
      </c>
      <c r="C15" s="4">
        <f>Data!H15</f>
        <v>15.165643755192201</v>
      </c>
      <c r="D15" s="4">
        <f>Data!F15</f>
        <v>25.765916327891901</v>
      </c>
      <c r="E15" s="4">
        <f>(Data!J14/Data!C14-Data!J14/Data!C15)*100</f>
        <v>2.0711246024922843</v>
      </c>
      <c r="F15" s="4">
        <f>Data!J15*100/Data!C15</f>
        <v>10.062275406933805</v>
      </c>
      <c r="G15" s="4">
        <f>(Data!J15/Data!C15-Data!J14/Data!C14)*100+E15</f>
        <v>0.65192206861824631</v>
      </c>
    </row>
    <row r="16" spans="1:7" x14ac:dyDescent="0.3">
      <c r="A16">
        <v>1974</v>
      </c>
      <c r="B16" s="4">
        <f>Data!G16</f>
        <v>12.465907390082625</v>
      </c>
      <c r="C16" s="4">
        <f>Data!H16</f>
        <v>16.211257679447499</v>
      </c>
      <c r="D16" s="4">
        <f>Data!F16</f>
        <v>28.677165069530098</v>
      </c>
      <c r="E16" s="4">
        <f>(Data!J15/Data!C15-Data!J15/Data!C16)*100</f>
        <v>1.9791584621067282</v>
      </c>
      <c r="F16" s="4">
        <f>Data!J16*100/Data!C16</f>
        <v>11.475749127303795</v>
      </c>
      <c r="G16" s="4">
        <f>(Data!J16/Data!C16-Data!J15/Data!C15)*100+E16</f>
        <v>3.3926321824767167</v>
      </c>
    </row>
    <row r="17" spans="1:7" x14ac:dyDescent="0.3">
      <c r="A17">
        <v>1975</v>
      </c>
      <c r="B17" s="4">
        <f>Data!G17</f>
        <v>14.639391569277388</v>
      </c>
      <c r="C17" s="4">
        <f>Data!H17</f>
        <v>18.6879450170246</v>
      </c>
      <c r="D17" s="4">
        <f>Data!F17</f>
        <v>33.327336586301996</v>
      </c>
      <c r="E17" s="4">
        <f>(Data!J16/Data!C16-Data!J16/Data!C17)*100</f>
        <v>2.2801528730597558</v>
      </c>
      <c r="F17" s="4">
        <f>Data!J17*100/Data!C17</f>
        <v>9.7064627128131526</v>
      </c>
      <c r="G17" s="4">
        <f>(Data!J17/Data!C17-Data!J16/Data!C16)*100+E17</f>
        <v>0.51086645856911339</v>
      </c>
    </row>
    <row r="18" spans="1:7" x14ac:dyDescent="0.3">
      <c r="A18">
        <v>1976</v>
      </c>
      <c r="B18" s="4">
        <f>Data!G18</f>
        <v>17.547613737998233</v>
      </c>
      <c r="C18" s="4">
        <f>Data!H18</f>
        <v>20.239592372271602</v>
      </c>
      <c r="D18" s="4">
        <f>Data!F18</f>
        <v>37.787206110269899</v>
      </c>
      <c r="E18" s="4">
        <f>(Data!J17/Data!C17-Data!J17/Data!C18)*100</f>
        <v>2.4399653967568642</v>
      </c>
      <c r="F18" s="4">
        <f>Data!J18*100/Data!C18</f>
        <v>10.76315767866984</v>
      </c>
      <c r="G18" s="4">
        <f>(Data!J18/Data!C18-Data!J17/Data!C17)*100+E18</f>
        <v>3.4966603626135528</v>
      </c>
    </row>
    <row r="19" spans="1:7" x14ac:dyDescent="0.3">
      <c r="A19">
        <v>1977</v>
      </c>
      <c r="B19" s="4">
        <f>Data!G19</f>
        <v>23.19805883963226</v>
      </c>
      <c r="C19" s="4">
        <f>Data!H19</f>
        <v>23.030489910138698</v>
      </c>
      <c r="D19" s="4">
        <f>Data!F19</f>
        <v>46.228548749771001</v>
      </c>
      <c r="E19" s="4">
        <f>(Data!J18/Data!C18-Data!J18/Data!C19)*100</f>
        <v>2.9823174777031265</v>
      </c>
      <c r="F19" s="4">
        <f>Data!J19*100/Data!C19</f>
        <v>9.6766794377504812</v>
      </c>
      <c r="G19" s="4">
        <f>(Data!J19/Data!C19-Data!J18/Data!C18)*100+E19</f>
        <v>1.8958392367837666</v>
      </c>
    </row>
    <row r="20" spans="1:7" x14ac:dyDescent="0.3">
      <c r="A20">
        <v>1978</v>
      </c>
      <c r="B20" s="4">
        <f>Data!G20</f>
        <v>32.249834283315259</v>
      </c>
      <c r="C20" s="4">
        <f>Data!H20</f>
        <v>22.264640255875999</v>
      </c>
      <c r="D20" s="4">
        <f>Data!F20</f>
        <v>54.514474539191404</v>
      </c>
      <c r="E20" s="4">
        <f>(Data!J19/Data!C19-Data!J19/Data!C20)*100</f>
        <v>3.6184664957648454</v>
      </c>
      <c r="F20" s="4">
        <f>Data!J20*100/Data!C20</f>
        <v>9.1305923625640659</v>
      </c>
      <c r="G20" s="4">
        <f>(Data!J20/Data!C20-Data!J19/Data!C19)*100+E20</f>
        <v>3.0723794205784305</v>
      </c>
    </row>
    <row r="21" spans="1:7" x14ac:dyDescent="0.3">
      <c r="A21">
        <v>1979</v>
      </c>
      <c r="B21" s="4">
        <f>Data!G21</f>
        <v>28.109178149378817</v>
      </c>
      <c r="C21" s="4">
        <f>Data!H21</f>
        <v>14.114075746940898</v>
      </c>
      <c r="D21" s="4">
        <f>Data!F21</f>
        <v>42.223253896319804</v>
      </c>
      <c r="E21" s="4">
        <f>(Data!J20/Data!C20-Data!J20/Data!C21)*100</f>
        <v>4.2934643443724525</v>
      </c>
      <c r="F21" s="4">
        <f>Data!J21*100/Data!C21</f>
        <v>9.9591782690052124</v>
      </c>
      <c r="G21" s="4">
        <f>(Data!J21/Data!C21-Data!J20/Data!C20)*100+E21</f>
        <v>5.1220502508135981</v>
      </c>
    </row>
    <row r="22" spans="1:7" x14ac:dyDescent="0.3">
      <c r="A22">
        <v>1980</v>
      </c>
      <c r="B22" s="4">
        <f>Data!G22</f>
        <v>23.029671619083462</v>
      </c>
      <c r="C22" s="4">
        <f>Data!H22</f>
        <v>11.135618952285601</v>
      </c>
      <c r="D22" s="4">
        <f>Data!F22</f>
        <v>34.165290571369098</v>
      </c>
      <c r="E22" s="4">
        <f>(Data!J21/Data!C21-Data!J21/Data!C22)*100</f>
        <v>3.9530590406723367</v>
      </c>
      <c r="F22" s="4">
        <f>Data!J22*100/Data!C22</f>
        <v>10.586254213700824</v>
      </c>
      <c r="G22" s="4">
        <f>(Data!J22/Data!C22-Data!J21/Data!C21)*100+E22</f>
        <v>4.5801349853679492</v>
      </c>
    </row>
    <row r="23" spans="1:7" x14ac:dyDescent="0.3">
      <c r="A23">
        <v>1981</v>
      </c>
      <c r="B23" s="4">
        <f>Data!G23</f>
        <v>18.92178426583218</v>
      </c>
      <c r="C23" s="4">
        <f>Data!H23</f>
        <v>12.1117791875769</v>
      </c>
      <c r="D23" s="4">
        <f>Data!F23</f>
        <v>31.033563453409101</v>
      </c>
      <c r="E23" s="4">
        <f>(Data!J22/Data!C22-Data!J22/Data!C23)*100</f>
        <v>4.5686780552995945</v>
      </c>
      <c r="F23" s="4">
        <f>Data!J23*100/Data!C23</f>
        <v>8.8579619197361374</v>
      </c>
      <c r="G23" s="4">
        <f>(Data!J23/Data!C23-Data!J22/Data!C22)*100+E23</f>
        <v>2.8403857613349079</v>
      </c>
    </row>
    <row r="24" spans="1:7" x14ac:dyDescent="0.3">
      <c r="A24">
        <v>1982</v>
      </c>
      <c r="B24" s="4">
        <f>Data!G24</f>
        <v>21.521293970241842</v>
      </c>
      <c r="C24" s="4">
        <f>Data!H24</f>
        <v>11.2907281720925</v>
      </c>
      <c r="D24" s="4">
        <f>Data!F24</f>
        <v>32.8120221423343</v>
      </c>
      <c r="E24" s="4">
        <f>(Data!J23/Data!C23-Data!J23/Data!C24)*100</f>
        <v>3.5247746352112843</v>
      </c>
      <c r="F24" s="4">
        <f>Data!J24*100/Data!C24</f>
        <v>6.2457098237021089</v>
      </c>
      <c r="G24" s="4">
        <f>(Data!J24/Data!C24-Data!J23/Data!C23)*100+E24</f>
        <v>0.91252253917725623</v>
      </c>
    </row>
    <row r="25" spans="1:7" x14ac:dyDescent="0.3">
      <c r="A25">
        <v>1983</v>
      </c>
      <c r="B25" s="4">
        <f>Data!G25</f>
        <v>34.676872718186722</v>
      </c>
      <c r="C25" s="4">
        <f>Data!H25</f>
        <v>12.3552988213617</v>
      </c>
      <c r="D25" s="4">
        <f>Data!F25</f>
        <v>47.0321715395485</v>
      </c>
      <c r="E25" s="4">
        <f>(Data!J24/Data!C24-Data!J24/Data!C25)*100</f>
        <v>2.879959868927136</v>
      </c>
      <c r="F25" s="4">
        <f>Data!J25*100/Data!C25</f>
        <v>6.6236793482281522</v>
      </c>
      <c r="G25" s="4">
        <f>(Data!J25/Data!C25-Data!J24/Data!C24)*100+E25</f>
        <v>3.2579293934531788</v>
      </c>
    </row>
    <row r="26" spans="1:7" x14ac:dyDescent="0.3">
      <c r="A26">
        <v>1984</v>
      </c>
      <c r="B26" s="4">
        <f>Data!G26</f>
        <v>37.516841666718655</v>
      </c>
      <c r="C26" s="4">
        <f>Data!H26</f>
        <v>13.4198694706309</v>
      </c>
      <c r="D26" s="4">
        <f>Data!F26</f>
        <v>50.936711137349697</v>
      </c>
      <c r="E26" s="4">
        <f>(Data!J25/Data!C25-Data!J25/Data!C26)*100</f>
        <v>3.5614367416373764</v>
      </c>
      <c r="F26" s="4">
        <f>Data!J26*100/Data!C26</f>
        <v>5.9001722373798087</v>
      </c>
      <c r="G26" s="4">
        <f>(Data!J26/Data!C26-Data!J25/Data!C25)*100+E26</f>
        <v>2.8379296307890325</v>
      </c>
    </row>
    <row r="27" spans="1:7" x14ac:dyDescent="0.3">
      <c r="A27">
        <v>1985</v>
      </c>
      <c r="B27" s="4">
        <f>Data!G27</f>
        <v>55.904766906852878</v>
      </c>
      <c r="C27" s="4">
        <f>Data!H27</f>
        <v>10.585124393350601</v>
      </c>
      <c r="D27" s="4">
        <f>Data!F27</f>
        <v>66.489891300203496</v>
      </c>
      <c r="E27" s="4">
        <f>(Data!J26/Data!C26-Data!J26/Data!C27)*100</f>
        <v>3.7252156852061349</v>
      </c>
      <c r="F27" s="4">
        <f>Data!J27*100/Data!C27</f>
        <v>13.715399180291682</v>
      </c>
      <c r="G27" s="4">
        <f>(Data!J27/Data!C27-Data!J26/Data!C26)*100+E27</f>
        <v>11.540442628118008</v>
      </c>
    </row>
    <row r="28" spans="1:7" x14ac:dyDescent="0.3">
      <c r="A28">
        <v>1986</v>
      </c>
      <c r="B28" s="4">
        <f>Data!G28</f>
        <v>50.129597682234362</v>
      </c>
      <c r="C28" s="4">
        <f>Data!H28</f>
        <v>9.2668973952534301</v>
      </c>
      <c r="D28" s="4">
        <f>Data!F28</f>
        <v>59.396495077487799</v>
      </c>
      <c r="E28" s="4">
        <f>(Data!J27/Data!C27-Data!J27/Data!C28)*100</f>
        <v>6.2712643112623381</v>
      </c>
      <c r="F28" s="4">
        <f>Data!J28*100/Data!C28</f>
        <v>12.572167669017251</v>
      </c>
      <c r="G28" s="4">
        <f>(Data!J28/Data!C28-Data!J27/Data!C27)*100+E28</f>
        <v>5.1280327999879063</v>
      </c>
    </row>
    <row r="29" spans="1:7" x14ac:dyDescent="0.3">
      <c r="A29">
        <v>1987</v>
      </c>
      <c r="B29" s="4">
        <f>Data!G29</f>
        <v>52.4440200165349</v>
      </c>
      <c r="C29" s="4">
        <f>Data!H29</f>
        <v>12.753838401166501</v>
      </c>
      <c r="D29" s="4">
        <f>Data!F29</f>
        <v>65.197858417701411</v>
      </c>
      <c r="E29" s="4">
        <f>(Data!J28/Data!C28-Data!J28/Data!C29)*100</f>
        <v>6.4007097136629527</v>
      </c>
      <c r="F29" s="4">
        <f>Data!J29*100/Data!C29</f>
        <v>13.02404102431942</v>
      </c>
      <c r="G29" s="4">
        <f>(Data!J29/Data!C29-Data!J28/Data!C28)*100+E29</f>
        <v>6.8525830689651208</v>
      </c>
    </row>
    <row r="30" spans="1:7" x14ac:dyDescent="0.3">
      <c r="A30">
        <v>1988</v>
      </c>
      <c r="B30" s="4">
        <f>Data!G30</f>
        <v>83.382766232787844</v>
      </c>
      <c r="C30" s="4">
        <f>Data!H30</f>
        <v>12.5568433179723</v>
      </c>
      <c r="D30" s="4">
        <f>Data!F30</f>
        <v>95.939609550760395</v>
      </c>
      <c r="E30" s="4">
        <f>(Data!J29/Data!C29-Data!J29/Data!C30)*100</f>
        <v>10.928376904391811</v>
      </c>
      <c r="F30" s="4">
        <f>Data!J30*100/Data!C30</f>
        <v>11.279640884847886</v>
      </c>
      <c r="G30" s="4">
        <f>(Data!J30/Data!C30-Data!J29/Data!C29)*100+E30</f>
        <v>9.1839767649202777</v>
      </c>
    </row>
    <row r="31" spans="1:7" x14ac:dyDescent="0.3">
      <c r="A31">
        <v>1989</v>
      </c>
      <c r="B31" s="4">
        <f>Data!G31</f>
        <v>56.883616354709417</v>
      </c>
      <c r="C31" s="4">
        <f>Data!H31</f>
        <v>7.5742857142857094</v>
      </c>
      <c r="D31" s="4">
        <f>Data!F31</f>
        <v>64.457902068995097</v>
      </c>
      <c r="E31" s="4">
        <f>(Data!J30/Data!C30-Data!J30/Data!C31)*100</f>
        <v>10.798279277171668</v>
      </c>
      <c r="F31" s="4">
        <f>Data!J31*100/Data!C31</f>
        <v>9.0656455041033155</v>
      </c>
      <c r="G31" s="4">
        <f>(Data!J31/Data!C31-Data!J30/Data!C30)*100+E31</f>
        <v>8.5842838964270971</v>
      </c>
    </row>
    <row r="32" spans="1:7" x14ac:dyDescent="0.3">
      <c r="A32">
        <v>1990</v>
      </c>
      <c r="B32" s="4">
        <f>Data!G32</f>
        <v>47.358769931313333</v>
      </c>
      <c r="C32" s="4">
        <f>Data!H32</f>
        <v>10.6677140612726</v>
      </c>
      <c r="D32" s="4">
        <f>Data!F32</f>
        <v>58.026483992586094</v>
      </c>
      <c r="E32" s="4">
        <f>(Data!J31/Data!C31-Data!J31/Data!C32)*100</f>
        <v>8.9156584628672828</v>
      </c>
      <c r="F32" s="4">
        <f>Data!J32*100/Data!C32</f>
        <v>7.9703361409998941</v>
      </c>
      <c r="G32" s="4">
        <f>(Data!J32/Data!C32-Data!J31/Data!C31)*100+E32</f>
        <v>7.8203490997638623</v>
      </c>
    </row>
    <row r="33" spans="1:7" x14ac:dyDescent="0.3">
      <c r="A33">
        <v>1991</v>
      </c>
      <c r="B33" s="4">
        <f>Data!G33</f>
        <v>40.407710243663061</v>
      </c>
      <c r="C33" s="4">
        <f>Data!H33</f>
        <v>5.6959532964147197</v>
      </c>
      <c r="D33" s="4">
        <f>Data!F33</f>
        <v>46.103663540077697</v>
      </c>
      <c r="E33" s="4">
        <f>(Data!J32/Data!C32-Data!J32/Data!C33)*100</f>
        <v>6.3547967427528533</v>
      </c>
      <c r="F33" s="4">
        <f>Data!J33*100/Data!C33</f>
        <v>3.1698789428853571</v>
      </c>
      <c r="G33" s="4">
        <f>(Data!J33/Data!C33-Data!J32/Data!C32)*100+E33</f>
        <v>1.5543395446383164</v>
      </c>
    </row>
    <row r="34" spans="1:7" x14ac:dyDescent="0.3">
      <c r="A34">
        <v>1992</v>
      </c>
      <c r="B34" s="4">
        <f>Data!G34</f>
        <v>39.641431941246516</v>
      </c>
      <c r="C34" s="4">
        <f>Data!H34</f>
        <v>4.8094187005202498</v>
      </c>
      <c r="D34" s="4">
        <f>Data!F34</f>
        <v>44.450850641766799</v>
      </c>
      <c r="E34" s="4">
        <f>(Data!J33/Data!C33-Data!J33/Data!C34)*100</f>
        <v>1.2778879218630124</v>
      </c>
      <c r="F34" s="4">
        <f>Data!J34*100/Data!C34</f>
        <v>3.06771487006232</v>
      </c>
      <c r="G34" s="4">
        <f>(Data!J34/Data!C34-Data!J33/Data!C33)*100+E34</f>
        <v>1.1757238490399755</v>
      </c>
    </row>
    <row r="35" spans="1:7" x14ac:dyDescent="0.3">
      <c r="A35">
        <v>1993</v>
      </c>
      <c r="B35" s="4">
        <f>Data!G35</f>
        <v>41.990649616011098</v>
      </c>
      <c r="C35" s="4">
        <f>Data!H35</f>
        <v>3.93290586145236</v>
      </c>
      <c r="D35" s="4">
        <f>Data!F35</f>
        <v>45.923555477463502</v>
      </c>
      <c r="E35" s="4">
        <f>(Data!J34/Data!C34-Data!J34/Data!C35)*100</f>
        <v>1.0854546876746098</v>
      </c>
      <c r="F35" s="4">
        <f>Data!J35*100/Data!C35</f>
        <v>2.6480709678645664</v>
      </c>
      <c r="G35" s="4">
        <f>(Data!J35/Data!C35-Data!J34/Data!C34)*100+E35</f>
        <v>0.66581078547685646</v>
      </c>
    </row>
    <row r="36" spans="1:7" x14ac:dyDescent="0.3">
      <c r="A36">
        <v>1994</v>
      </c>
      <c r="B36" s="4">
        <f>Data!G36</f>
        <v>35.579276591793402</v>
      </c>
      <c r="C36" s="4">
        <f>Data!H36</f>
        <v>2.95538897946575</v>
      </c>
      <c r="D36" s="4">
        <f>Data!F36</f>
        <v>38.534665571259204</v>
      </c>
      <c r="E36" s="4">
        <f>(Data!J35/Data!C35-Data!J35/Data!C36)*100</f>
        <v>0.76950111172154467</v>
      </c>
      <c r="F36" s="4">
        <f>Data!J36*100/Data!C36</f>
        <v>2.7841648867656459</v>
      </c>
      <c r="G36" s="4">
        <f>(Data!J36/Data!C36-Data!J35/Data!C35)*100+E36</f>
        <v>0.90559503062262414</v>
      </c>
    </row>
    <row r="37" spans="1:7" x14ac:dyDescent="0.3">
      <c r="A37">
        <v>1995</v>
      </c>
      <c r="B37" s="4">
        <f>Data!G37</f>
        <v>31.98543380303547</v>
      </c>
      <c r="C37" s="4">
        <f>Data!H37</f>
        <v>2.0024647960440403</v>
      </c>
      <c r="D37" s="4">
        <f>Data!F37</f>
        <v>33.9878985990796</v>
      </c>
      <c r="E37" s="4">
        <f>(Data!J36/Data!C36-Data!J36/Data!C37)*100</f>
        <v>0.50598902552232705</v>
      </c>
      <c r="F37" s="4">
        <f>Data!J37*100/Data!C37</f>
        <v>3.119358154867518</v>
      </c>
      <c r="G37" s="4">
        <f>(Data!J37/Data!C37-Data!J36/Data!C36)*100+E37</f>
        <v>0.84118229362419894</v>
      </c>
    </row>
    <row r="38" spans="1:7" x14ac:dyDescent="0.3">
      <c r="A38">
        <v>1996</v>
      </c>
      <c r="B38" s="4">
        <f>Data!G38</f>
        <v>30.260745374308666</v>
      </c>
      <c r="C38" s="4">
        <f>Data!H38</f>
        <v>3.2546324928721102</v>
      </c>
      <c r="D38" s="4">
        <f>Data!F38</f>
        <v>33.515377867180803</v>
      </c>
      <c r="E38" s="4">
        <f>(Data!J37/Data!C37-Data!J37/Data!C38)*100</f>
        <v>0.35776539082656295</v>
      </c>
      <c r="F38" s="4">
        <f>Data!J38*100/Data!C38</f>
        <v>3.0164712162991298</v>
      </c>
      <c r="G38" s="4">
        <f>(Data!J38/Data!C38-Data!J37/Data!C37)*100+E38</f>
        <v>0.25487845225817474</v>
      </c>
    </row>
    <row r="39" spans="1:7" x14ac:dyDescent="0.3">
      <c r="A39">
        <v>1997</v>
      </c>
      <c r="B39" s="4">
        <f>Data!G39</f>
        <v>21.428686081984942</v>
      </c>
      <c r="C39" s="4">
        <f>Data!H39</f>
        <v>5.6092628857217495</v>
      </c>
      <c r="D39" s="4">
        <f>Data!F39</f>
        <v>27.0379489677068</v>
      </c>
      <c r="E39" s="4">
        <f>(Data!J38/Data!C38-Data!J38/Data!C39)*100</f>
        <v>0.37720571795037822</v>
      </c>
      <c r="F39" s="4">
        <f>Data!J39*100/Data!C39</f>
        <v>3.1443433352223851</v>
      </c>
      <c r="G39" s="4">
        <f>(Data!J39/Data!C39-Data!J38/Data!C38)*100+E39</f>
        <v>0.50507783687363395</v>
      </c>
    </row>
    <row r="40" spans="1:7" x14ac:dyDescent="0.3">
      <c r="A40">
        <v>1998</v>
      </c>
      <c r="B40" s="4">
        <f>Data!G40</f>
        <v>23.253449029004162</v>
      </c>
      <c r="C40" s="4">
        <f>Data!H40</f>
        <v>6.6816474829281391</v>
      </c>
      <c r="D40" s="4">
        <f>Data!F40</f>
        <v>29.935096511932301</v>
      </c>
      <c r="E40" s="4">
        <f>(Data!J39/Data!C39-Data!J39/Data!C40)*100</f>
        <v>0.16430201940598049</v>
      </c>
      <c r="F40" s="4">
        <f>Data!J40*100/Data!C40</f>
        <v>3.1440459453863925</v>
      </c>
      <c r="G40" s="4">
        <f>(Data!J40/Data!C40-Data!J39/Data!C39)*100+E40</f>
        <v>0.16400462956998804</v>
      </c>
    </row>
    <row r="41" spans="1:7" x14ac:dyDescent="0.3">
      <c r="A41">
        <v>1999</v>
      </c>
      <c r="B41" s="4">
        <f>Data!G41</f>
        <v>25.623911199334565</v>
      </c>
      <c r="C41" s="4">
        <f>Data!H41</f>
        <v>10.086521818238801</v>
      </c>
      <c r="D41" s="4">
        <f>Data!F41</f>
        <v>35.710433017573401</v>
      </c>
      <c r="E41" s="4">
        <f>(Data!J40/Data!C40-Data!J40/Data!C41)*100</f>
        <v>0.13583949922610916</v>
      </c>
      <c r="F41" s="4">
        <f>Data!J41*100/Data!C41</f>
        <v>3.519090309752086</v>
      </c>
      <c r="G41" s="4">
        <f>(Data!J41/Data!C41-Data!J40/Data!C40)*100+E41</f>
        <v>0.51088386359180238</v>
      </c>
    </row>
    <row r="42" spans="1:7" x14ac:dyDescent="0.3">
      <c r="A42">
        <v>2000</v>
      </c>
      <c r="B42" s="4">
        <f>Data!G42</f>
        <v>24.420524214429118</v>
      </c>
      <c r="C42" s="4">
        <f>Data!H42</f>
        <v>10.055890872757999</v>
      </c>
      <c r="D42" s="4">
        <f>Data!F42</f>
        <v>34.4764150871871</v>
      </c>
      <c r="E42" s="4">
        <f>(Data!J41/Data!C41-Data!J41/Data!C42)*100</f>
        <v>0.21660170803292009</v>
      </c>
      <c r="F42" s="4">
        <f>Data!J42*100/Data!C42</f>
        <v>3.1713569253963652</v>
      </c>
      <c r="G42" s="4">
        <f>(Data!J42/Data!C42-Data!J41/Data!C41)*100+E42</f>
        <v>-0.13113167632280084</v>
      </c>
    </row>
    <row r="43" spans="1:7" x14ac:dyDescent="0.3">
      <c r="A43">
        <v>2001</v>
      </c>
      <c r="B43" s="4">
        <f>Data!G43</f>
        <v>23.831696039005049</v>
      </c>
      <c r="C43" s="4">
        <f>Data!H43</f>
        <v>11.008381969934399</v>
      </c>
      <c r="D43" s="4">
        <f>Data!F43</f>
        <v>34.8400780089394</v>
      </c>
      <c r="E43" s="4">
        <f>(Data!J42/Data!C42-Data!J42/Data!C43)*100</f>
        <v>5.3846803421492978E-2</v>
      </c>
      <c r="F43" s="4">
        <f>Data!J43*100/Data!C43</f>
        <v>3.3633245337300082</v>
      </c>
      <c r="G43" s="4">
        <f>(Data!J43/Data!C43-Data!J42/Data!C42)*100+E43</f>
        <v>0.24581441175513599</v>
      </c>
    </row>
    <row r="44" spans="1:7" x14ac:dyDescent="0.3">
      <c r="A44">
        <v>2002</v>
      </c>
      <c r="B44" s="4">
        <f>Data!G44</f>
        <v>24.668060025128582</v>
      </c>
      <c r="C44" s="4">
        <f>Data!H44</f>
        <v>10.6175018987421</v>
      </c>
      <c r="D44" s="4">
        <f>Data!F44</f>
        <v>35.285561923870702</v>
      </c>
      <c r="E44" s="4">
        <f>(Data!J43/Data!C43-Data!J43/Data!C44)*100</f>
        <v>0.18442995620504971</v>
      </c>
      <c r="F44" s="4">
        <f>Data!J44*100/Data!C44</f>
        <v>3.5296576351193267</v>
      </c>
      <c r="G44" s="4">
        <f>(Data!J44/Data!C44-Data!J43/Data!C43)*100+E44</f>
        <v>0.35076305759436793</v>
      </c>
    </row>
    <row r="45" spans="1:7" x14ac:dyDescent="0.3">
      <c r="A45">
        <v>2003</v>
      </c>
      <c r="B45" s="4">
        <f>Data!G45</f>
        <v>25.003255074159643</v>
      </c>
      <c r="C45" s="4">
        <f>Data!H45</f>
        <v>10.3365165493672</v>
      </c>
      <c r="D45" s="4">
        <f>Data!F45</f>
        <v>35.339771623526801</v>
      </c>
      <c r="E45" s="4">
        <f>(Data!J44/Data!C44-Data!J44/Data!C45)*100</f>
        <v>0.23867102547813837</v>
      </c>
      <c r="F45" s="4">
        <f>Data!J45*100/Data!C45</f>
        <v>3.6231404967648717</v>
      </c>
      <c r="G45" s="4">
        <f>(Data!J45/Data!C45-Data!J44/Data!C44)*100+E45</f>
        <v>0.33215388712368388</v>
      </c>
    </row>
    <row r="46" spans="1:7" x14ac:dyDescent="0.3">
      <c r="A46">
        <v>2004</v>
      </c>
      <c r="B46" s="4">
        <f>Data!G46</f>
        <v>23.780200567941225</v>
      </c>
      <c r="C46" s="4">
        <f>Data!H46</f>
        <v>9.2849638885388899</v>
      </c>
      <c r="D46" s="4">
        <f>Data!F46</f>
        <v>33.065164456480204</v>
      </c>
      <c r="E46" s="4">
        <f>(Data!J45/Data!C45-Data!J45/Data!C46)*100</f>
        <v>0.35493350217788089</v>
      </c>
      <c r="F46" s="4">
        <f>Data!J46*100/Data!C46</f>
        <v>4.0964253586181227</v>
      </c>
      <c r="G46" s="4">
        <f>(Data!J46/Data!C46-Data!J45/Data!C45)*100+E46</f>
        <v>0.82821836403113169</v>
      </c>
    </row>
    <row r="47" spans="1:7" x14ac:dyDescent="0.3">
      <c r="A47">
        <v>2005</v>
      </c>
      <c r="B47" s="4">
        <f>Data!G47</f>
        <v>19.270000962491039</v>
      </c>
      <c r="C47" s="4">
        <f>Data!H47</f>
        <v>10.7331420042232</v>
      </c>
      <c r="D47" s="4">
        <f>Data!F47</f>
        <v>30.003142966714201</v>
      </c>
      <c r="E47" s="4">
        <f>(Data!J46/Data!C46-Data!J46/Data!C47)*100</f>
        <v>0.32159355898213476</v>
      </c>
      <c r="F47" s="4">
        <f>Data!J47*100/Data!C47</f>
        <v>4.7449093873497423</v>
      </c>
      <c r="G47" s="4">
        <f>(Data!J47/Data!C47-Data!J46/Data!C46)*100+E47</f>
        <v>0.97007758771375441</v>
      </c>
    </row>
    <row r="48" spans="1:7" x14ac:dyDescent="0.3">
      <c r="A48">
        <v>2006</v>
      </c>
      <c r="B48" s="4">
        <f>Data!G48</f>
        <v>16.210789810540785</v>
      </c>
      <c r="C48" s="4">
        <f>Data!H48</f>
        <v>9.5109226319974205</v>
      </c>
      <c r="D48" s="4">
        <f>Data!F48</f>
        <v>25.721712442538202</v>
      </c>
      <c r="E48" s="4">
        <f>(Data!J47/Data!C47-Data!J47/Data!C48)*100</f>
        <v>0.67009904102582829</v>
      </c>
      <c r="F48" s="4">
        <f>Data!J48*100/Data!C48</f>
        <v>4.8185119977222026</v>
      </c>
      <c r="G48" s="4">
        <f>(Data!J48/Data!C48-Data!J47/Data!C47)*100+E48</f>
        <v>0.74370165139828892</v>
      </c>
    </row>
    <row r="49" spans="1:7" x14ac:dyDescent="0.3">
      <c r="A49">
        <v>2007</v>
      </c>
      <c r="B49" s="4">
        <f>Data!G49</f>
        <v>12.741151942261574</v>
      </c>
      <c r="C49" s="4">
        <f>Data!H49</f>
        <v>11.108414954488302</v>
      </c>
      <c r="D49" s="4">
        <f>Data!F49</f>
        <v>23.849566896749899</v>
      </c>
      <c r="E49" s="4">
        <f>(Data!J48/Data!C48-Data!J48/Data!C49)*100</f>
        <v>0.48200624271190973</v>
      </c>
      <c r="F49" s="4">
        <f>Data!J49*100/Data!C49</f>
        <v>5.5613555678771682</v>
      </c>
      <c r="G49" s="4">
        <f>(Data!J49/Data!C49-Data!J48/Data!C48)*100+E49</f>
        <v>1.2248498128668746</v>
      </c>
    </row>
    <row r="50" spans="1:7" x14ac:dyDescent="0.3">
      <c r="A50">
        <v>2008</v>
      </c>
      <c r="B50" s="4">
        <f>Data!G50</f>
        <v>10.21538981221261</v>
      </c>
      <c r="C50" s="4">
        <f>Data!H50</f>
        <v>9.6173339281892698</v>
      </c>
      <c r="D50" s="4">
        <f>Data!F50</f>
        <v>19.832723740401899</v>
      </c>
      <c r="E50" s="4">
        <f>(Data!J49/Data!C49-Data!J49/Data!C50)*100</f>
        <v>0.58379841665346799</v>
      </c>
      <c r="F50" s="4">
        <f>Data!J50*100/Data!C50</f>
        <v>6.2461460666758981</v>
      </c>
      <c r="G50" s="4">
        <f>(Data!J50/Data!C50-Data!J49/Data!C49)*100+E50</f>
        <v>1.2685889154521979</v>
      </c>
    </row>
    <row r="51" spans="1:7" x14ac:dyDescent="0.3">
      <c r="A51">
        <v>2009</v>
      </c>
      <c r="B51" s="4">
        <f>Data!G51</f>
        <v>10.956567036462314</v>
      </c>
      <c r="C51" s="4">
        <f>Data!H51</f>
        <v>10.5812489772501</v>
      </c>
      <c r="D51" s="4">
        <f>Data!F51</f>
        <v>21.537816013712398</v>
      </c>
      <c r="E51" s="4">
        <f>(Data!J50/Data!C50-Data!J50/Data!C51)*100</f>
        <v>0.16928551894385899</v>
      </c>
      <c r="F51" s="4">
        <f>Data!J51*100/Data!C51</f>
        <v>6.4139383701585793</v>
      </c>
      <c r="G51" s="4">
        <f>(Data!J51/Data!C51-Data!J50/Data!C50)*100+E51</f>
        <v>0.33707782242654094</v>
      </c>
    </row>
    <row r="52" spans="1:7" x14ac:dyDescent="0.3">
      <c r="A52">
        <v>2010</v>
      </c>
      <c r="B52" s="4">
        <f>Data!G52</f>
        <v>8.6384450113673328</v>
      </c>
      <c r="C52" s="4">
        <f>Data!H52</f>
        <v>10.627742466494499</v>
      </c>
      <c r="D52" s="4">
        <f>Data!F52</f>
        <v>19.266187477861799</v>
      </c>
      <c r="E52" s="4">
        <f>(Data!J51/Data!C51-Data!J51/Data!C52)*100</f>
        <v>0.83514720926953434</v>
      </c>
      <c r="F52" s="4">
        <f>Data!J52*100/Data!C52</f>
        <v>8.1042379840499077</v>
      </c>
      <c r="G52" s="4">
        <f>(Data!J52/Data!C52-Data!J51/Data!C51)*100+E52</f>
        <v>2.5254468231608631</v>
      </c>
    </row>
    <row r="53" spans="1:7" x14ac:dyDescent="0.3">
      <c r="A53">
        <v>2011</v>
      </c>
      <c r="B53" s="4">
        <f>Data!G53</f>
        <v>7.6483126730102029</v>
      </c>
      <c r="C53" s="4">
        <f>Data!H53</f>
        <v>10.184685369117499</v>
      </c>
      <c r="D53" s="4">
        <f>Data!F53</f>
        <v>17.832998042127802</v>
      </c>
      <c r="E53" s="4">
        <f>(Data!J52/Data!C52-Data!J52/Data!C53)*100</f>
        <v>0.8526232699251568</v>
      </c>
      <c r="F53" s="4">
        <f>Data!J53*100/Data!C53</f>
        <v>8.4724858605508331</v>
      </c>
      <c r="G53" s="4">
        <f>(Data!J53/Data!C53-Data!J52/Data!C52)*100+E53</f>
        <v>1.2208711464260822</v>
      </c>
    </row>
    <row r="54" spans="1:7" x14ac:dyDescent="0.3">
      <c r="A54">
        <v>2012</v>
      </c>
      <c r="B54" s="4">
        <f>Data!G54</f>
        <v>6.8428414428635707</v>
      </c>
      <c r="C54" s="4">
        <f>Data!H54</f>
        <v>10.058362886973001</v>
      </c>
      <c r="D54" s="4">
        <f>Data!F54</f>
        <v>16.901204329836599</v>
      </c>
      <c r="E54" s="4">
        <f>(Data!J53/Data!C53-Data!J53/Data!C54)*100</f>
        <v>0.63425238870777056</v>
      </c>
      <c r="F54" s="4">
        <f>Data!J54*100/Data!C54</f>
        <v>10.342210038619989</v>
      </c>
      <c r="G54" s="4">
        <f>(Data!J54/Data!C54-Data!J53/Data!C53)*100+E54</f>
        <v>2.503976566776926</v>
      </c>
    </row>
    <row r="55" spans="1:7" x14ac:dyDescent="0.3">
      <c r="A55">
        <v>2013</v>
      </c>
      <c r="B55" s="4">
        <f>Data!G55</f>
        <v>6.0011154827601993</v>
      </c>
      <c r="C55" s="4">
        <f>Data!H55</f>
        <v>10.3801128226012</v>
      </c>
      <c r="D55" s="4">
        <f>Data!F55</f>
        <v>16.3812283053614</v>
      </c>
      <c r="E55" s="4">
        <f>(Data!J54/Data!C54-Data!J54/Data!C55)*100</f>
        <v>0.72327267412405083</v>
      </c>
      <c r="F55" s="4">
        <f>Data!J55*100/Data!C55</f>
        <v>9.4733045286711182</v>
      </c>
      <c r="G55" s="4">
        <f>(Data!J55/Data!C55-Data!J54/Data!C54)*100+E55</f>
        <v>-0.14563283582482012</v>
      </c>
    </row>
    <row r="56" spans="1:7" x14ac:dyDescent="0.3">
      <c r="A56">
        <v>2014</v>
      </c>
      <c r="B56" s="4">
        <f>Data!G56</f>
        <v>6.3106680495928575</v>
      </c>
      <c r="C56" s="4">
        <f>Data!H56</f>
        <v>11.102727849397001</v>
      </c>
      <c r="D56" s="4">
        <f>Data!F56</f>
        <v>17.413395898989801</v>
      </c>
      <c r="E56" s="4">
        <f>(Data!J55/Data!C55-Data!J55/Data!C56)*100</f>
        <v>0.46397921192097569</v>
      </c>
      <c r="F56" s="4">
        <f>Data!J56*100/Data!C56</f>
        <v>9.3438435265811162</v>
      </c>
      <c r="G56" s="4">
        <f>(Data!J56/Data!C56-Data!J55/Data!C55)*100+E56</f>
        <v>0.33451820983097375</v>
      </c>
    </row>
    <row r="57" spans="1:7" x14ac:dyDescent="0.3">
      <c r="A57">
        <v>2015</v>
      </c>
      <c r="B57" s="4">
        <f>Data!G57</f>
        <v>7.9660719758975294</v>
      </c>
      <c r="C57" s="4">
        <f>Data!H57</f>
        <v>12.116891420368599</v>
      </c>
      <c r="D57" s="4">
        <f>Data!F57</f>
        <v>20.082963396266202</v>
      </c>
      <c r="E57" s="4">
        <f>(Data!J56/Data!C56-Data!J56/Data!C57)*100</f>
        <v>0.55197782915004101</v>
      </c>
      <c r="F57" s="4">
        <f>Data!J57*100/Data!C57</f>
        <v>8.3718121333827966</v>
      </c>
      <c r="G57" s="4">
        <f>(Data!J57/Data!C57-Data!J56/Data!C56)*100+E57</f>
        <v>-0.42005356404827698</v>
      </c>
    </row>
    <row r="58" spans="1:7" x14ac:dyDescent="0.3">
      <c r="A58">
        <v>2016</v>
      </c>
      <c r="B58" s="4">
        <f>Data!G58</f>
        <v>7.8855293909747504</v>
      </c>
      <c r="C58" s="4">
        <f>Data!H58</f>
        <v>13.423290619349501</v>
      </c>
      <c r="D58" s="4">
        <f>Data!F58</f>
        <v>21.3088200103243</v>
      </c>
      <c r="E58" s="4">
        <f>(Data!J57/Data!C57-Data!J57/Data!C58)*100</f>
        <v>0.59671559608522196</v>
      </c>
      <c r="F58" s="4">
        <f>Data!J58*100/Data!C58</f>
        <v>8.0909059822620186</v>
      </c>
      <c r="G58" s="4">
        <f>(Data!J58/Data!C58-Data!J57/Data!C57)*100+E58</f>
        <v>0.31580944496444197</v>
      </c>
    </row>
    <row r="59" spans="1:7" x14ac:dyDescent="0.3">
      <c r="A59">
        <v>2017</v>
      </c>
      <c r="B59" s="4">
        <f>Data!G59</f>
        <v>6.8436230258870703</v>
      </c>
      <c r="C59" s="4">
        <f>Data!H59</f>
        <v>16.0664812951455</v>
      </c>
      <c r="D59" s="4">
        <f>Data!F59</f>
        <v>22.910104321032502</v>
      </c>
      <c r="E59" s="4">
        <f>(Data!J58/Data!C58-Data!J58/Data!C59)*100</f>
        <v>0.48510855548322684</v>
      </c>
      <c r="F59" s="4">
        <f>Data!J59*100/Data!C59</f>
        <v>8.1519353864625828</v>
      </c>
      <c r="G59" s="4">
        <f>(Data!J59/Data!C59-Data!J58/Data!C58)*100+E59</f>
        <v>0.54613795968379142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DFCE-9470-4017-A225-1AA9D6E6B405}">
  <dimension ref="A1:I48"/>
  <sheetViews>
    <sheetView tabSelected="1" workbookViewId="0">
      <selection activeCell="N14" sqref="N14"/>
    </sheetView>
  </sheetViews>
  <sheetFormatPr defaultRowHeight="14.4" x14ac:dyDescent="0.3"/>
  <cols>
    <col min="1" max="1" width="5" bestFit="1" customWidth="1"/>
    <col min="2" max="2" width="17.33203125" bestFit="1" customWidth="1"/>
    <col min="3" max="3" width="19.21875" bestFit="1" customWidth="1"/>
    <col min="4" max="4" width="21.77734375" bestFit="1" customWidth="1"/>
    <col min="5" max="5" width="10.77734375" bestFit="1" customWidth="1"/>
    <col min="6" max="6" width="7" bestFit="1" customWidth="1"/>
    <col min="7" max="7" width="10.44140625" bestFit="1" customWidth="1"/>
    <col min="8" max="8" width="8.21875" bestFit="1" customWidth="1"/>
  </cols>
  <sheetData>
    <row r="1" spans="1:9" x14ac:dyDescent="0.3">
      <c r="A1" s="2" t="s">
        <v>0</v>
      </c>
      <c r="B1" t="s">
        <v>15</v>
      </c>
      <c r="C1" t="s">
        <v>16</v>
      </c>
      <c r="D1" t="s">
        <v>17</v>
      </c>
      <c r="E1" t="s">
        <v>10</v>
      </c>
      <c r="F1" t="s">
        <v>18</v>
      </c>
      <c r="G1" t="s">
        <v>3</v>
      </c>
      <c r="H1" t="s">
        <v>19</v>
      </c>
      <c r="I1" t="s">
        <v>18</v>
      </c>
    </row>
    <row r="2" spans="1:9" x14ac:dyDescent="0.3">
      <c r="A2">
        <v>1971</v>
      </c>
      <c r="B2" s="5">
        <f>(Data!H13-Data!H12)/100</f>
        <v>1.1144791391766305E-2</v>
      </c>
      <c r="C2" s="5">
        <f>Data!L13*(Data!K13-Data!K12)</f>
        <v>-3.3407912666267563E-3</v>
      </c>
      <c r="D2" s="5">
        <f>(Calculations!F13-Calculations!F12)/100</f>
        <v>-3.7617361594904429E-3</v>
      </c>
      <c r="E2" s="5">
        <f>Calculations!E13/100</f>
        <v>9.1897987116849739E-3</v>
      </c>
      <c r="F2" s="6">
        <f>SUM(B2:E2)</f>
        <v>1.3232062677334079E-2</v>
      </c>
      <c r="G2" s="5">
        <f>Data!E13/100</f>
        <v>1.48069792048792E-2</v>
      </c>
      <c r="H2" s="6">
        <f>F2-G2</f>
        <v>-1.5749165275451213E-3</v>
      </c>
      <c r="I2" s="6">
        <f>G2+H2</f>
        <v>1.3232062677334079E-2</v>
      </c>
    </row>
    <row r="3" spans="1:9" x14ac:dyDescent="0.3">
      <c r="A3">
        <v>1972</v>
      </c>
      <c r="B3" s="5">
        <f>(Data!H14-Data!H13)/100</f>
        <v>1.4962717765970001E-2</v>
      </c>
      <c r="C3" s="5">
        <f>Data!L14*(Data!K14-Data!K13)</f>
        <v>4.8300660144659337E-3</v>
      </c>
      <c r="D3" s="5">
        <f>(Calculations!F14-Calculations!F13)/100</f>
        <v>1.6334215961120505E-2</v>
      </c>
      <c r="E3" s="5">
        <f>Calculations!E14/100</f>
        <v>1.0640340646801541E-2</v>
      </c>
      <c r="F3" s="6">
        <f t="shared" ref="F3:F48" si="0">SUM(B3:E3)</f>
        <v>4.6767340388357982E-2</v>
      </c>
      <c r="G3" s="5">
        <f>Data!E14/100</f>
        <v>2.9481807061863499E-2</v>
      </c>
      <c r="H3" s="6">
        <f t="shared" ref="H3:H48" si="1">F3-G3</f>
        <v>1.7285533326494483E-2</v>
      </c>
      <c r="I3" s="6">
        <f t="shared" ref="I3:I48" si="2">G3+H3</f>
        <v>4.6767340388357982E-2</v>
      </c>
    </row>
    <row r="4" spans="1:9" x14ac:dyDescent="0.3">
      <c r="A4">
        <v>1973</v>
      </c>
      <c r="B4" s="5">
        <f>(Data!H15-Data!H14)/100</f>
        <v>2.5607479121638015E-2</v>
      </c>
      <c r="C4" s="5">
        <f>Data!L15*(Data!K15-Data!K14)</f>
        <v>1.6052338775739937E-2</v>
      </c>
      <c r="D4" s="5">
        <f>(Calculations!F15-Calculations!F14)/100</f>
        <v>-1.4192025338740387E-2</v>
      </c>
      <c r="E4" s="5">
        <f>Calculations!E15/100</f>
        <v>2.0711246024922844E-2</v>
      </c>
      <c r="F4" s="6">
        <f t="shared" si="0"/>
        <v>4.8179038583560409E-2</v>
      </c>
      <c r="G4" s="5">
        <f>Data!E15/100</f>
        <v>4.6343155747427506E-2</v>
      </c>
      <c r="H4" s="6">
        <f t="shared" si="1"/>
        <v>1.835882836132903E-3</v>
      </c>
      <c r="I4" s="6">
        <f t="shared" si="2"/>
        <v>4.8179038583560409E-2</v>
      </c>
    </row>
    <row r="5" spans="1:9" x14ac:dyDescent="0.3">
      <c r="A5">
        <v>1974</v>
      </c>
      <c r="B5" s="5">
        <f>(Data!H16-Data!H15)/100</f>
        <v>1.0456139242552976E-2</v>
      </c>
      <c r="C5" s="5">
        <f>Data!L16*(Data!K16-Data!K15)</f>
        <v>2.1215836390183554E-2</v>
      </c>
      <c r="D5" s="5">
        <f>(Calculations!F16-Calculations!F15)/100</f>
        <v>1.4134737203699892E-2</v>
      </c>
      <c r="E5" s="5">
        <f>Calculations!E16/100</f>
        <v>1.9791584621067282E-2</v>
      </c>
      <c r="F5" s="6">
        <f t="shared" si="0"/>
        <v>6.5598297457503701E-2</v>
      </c>
      <c r="G5" s="5">
        <f>Data!E16/100</f>
        <v>6.9806253322396802E-2</v>
      </c>
      <c r="H5" s="6">
        <f t="shared" si="1"/>
        <v>-4.2079558648931009E-3</v>
      </c>
      <c r="I5" s="6">
        <f t="shared" si="2"/>
        <v>6.5598297457503701E-2</v>
      </c>
    </row>
    <row r="6" spans="1:9" x14ac:dyDescent="0.3">
      <c r="A6">
        <v>1975</v>
      </c>
      <c r="B6" s="5">
        <f>(Data!H17-Data!H16)/100</f>
        <v>2.4766873375771006E-2</v>
      </c>
      <c r="C6" s="5">
        <f>Data!L17*(Data!K17-Data!K16)</f>
        <v>2.7772290875878899E-2</v>
      </c>
      <c r="D6" s="5">
        <f>(Calculations!F17-Calculations!F16)/100</f>
        <v>-1.7692864144906419E-2</v>
      </c>
      <c r="E6" s="5">
        <f>Calculations!E17/100</f>
        <v>2.2801528730597556E-2</v>
      </c>
      <c r="F6" s="6">
        <f t="shared" si="0"/>
        <v>5.7647828837341042E-2</v>
      </c>
      <c r="G6" s="5">
        <f>Data!E17/100</f>
        <v>9.7913030353969505E-2</v>
      </c>
      <c r="H6" s="6">
        <f t="shared" si="1"/>
        <v>-4.0265201516628463E-2</v>
      </c>
      <c r="I6" s="6">
        <f t="shared" si="2"/>
        <v>5.7647828837341042E-2</v>
      </c>
    </row>
    <row r="7" spans="1:9" x14ac:dyDescent="0.3">
      <c r="A7">
        <v>1976</v>
      </c>
      <c r="B7" s="5">
        <f>(Data!H18-Data!H17)/100</f>
        <v>1.5516473552470024E-2</v>
      </c>
      <c r="C7" s="5">
        <f>Data!L18*(Data!K18-Data!K17)</f>
        <v>1.3105121817281877E-2</v>
      </c>
      <c r="D7" s="5">
        <f>(Calculations!F18-Calculations!F17)/100</f>
        <v>1.0566949658566874E-2</v>
      </c>
      <c r="E7" s="5">
        <f>Calculations!E18/100</f>
        <v>2.4399653967568644E-2</v>
      </c>
      <c r="F7" s="6">
        <f t="shared" si="0"/>
        <v>6.3588198995887413E-2</v>
      </c>
      <c r="G7" s="5">
        <f>Data!E18/100</f>
        <v>0.105384699327128</v>
      </c>
      <c r="H7" s="6">
        <f t="shared" si="1"/>
        <v>-4.1796500331240591E-2</v>
      </c>
      <c r="I7" s="6">
        <f t="shared" si="2"/>
        <v>6.3588198995887413E-2</v>
      </c>
    </row>
    <row r="8" spans="1:9" x14ac:dyDescent="0.3">
      <c r="A8">
        <v>1977</v>
      </c>
      <c r="B8" s="5">
        <f>(Data!H19-Data!H18)/100</f>
        <v>2.7908975378670958E-2</v>
      </c>
      <c r="C8" s="5">
        <f>Data!L19*(Data!K19-Data!K18)</f>
        <v>2.7585983572170642E-2</v>
      </c>
      <c r="D8" s="5">
        <f>(Calculations!F19-Calculations!F18)/100</f>
        <v>-1.0864782409193587E-2</v>
      </c>
      <c r="E8" s="5">
        <f>Calculations!E19/100</f>
        <v>2.9823174777031267E-2</v>
      </c>
      <c r="F8" s="6">
        <f t="shared" si="0"/>
        <v>7.4453351318679278E-2</v>
      </c>
      <c r="G8" s="5">
        <f>Data!E19/100</f>
        <v>0.10166832873760701</v>
      </c>
      <c r="H8" s="6">
        <f t="shared" si="1"/>
        <v>-2.7214977418927727E-2</v>
      </c>
      <c r="I8" s="6">
        <f t="shared" si="2"/>
        <v>7.4453351318679278E-2</v>
      </c>
    </row>
    <row r="9" spans="1:9" x14ac:dyDescent="0.3">
      <c r="A9">
        <v>1978</v>
      </c>
      <c r="B9" s="5">
        <f>(Data!H20-Data!H19)/100</f>
        <v>-7.6584965426269849E-3</v>
      </c>
      <c r="C9" s="5">
        <f>Data!L20*(Data!K20-Data!K19)</f>
        <v>3.874184347846648E-2</v>
      </c>
      <c r="D9" s="5">
        <f>(Calculations!F20-Calculations!F19)/100</f>
        <v>-5.460870751864153E-3</v>
      </c>
      <c r="E9" s="5">
        <f>Calculations!E20/100</f>
        <v>3.6184664957648452E-2</v>
      </c>
      <c r="F9" s="6">
        <f t="shared" si="0"/>
        <v>6.1807141141623792E-2</v>
      </c>
      <c r="G9" s="5">
        <f>Data!E20/100</f>
        <v>6.3570435681239892E-2</v>
      </c>
      <c r="H9" s="6">
        <f t="shared" si="1"/>
        <v>-1.7632945396161004E-3</v>
      </c>
      <c r="I9" s="6">
        <f t="shared" si="2"/>
        <v>6.1807141141623792E-2</v>
      </c>
    </row>
    <row r="10" spans="1:9" x14ac:dyDescent="0.3">
      <c r="A10">
        <v>1979</v>
      </c>
      <c r="B10" s="5">
        <f>(Data!H21-Data!H20)/100</f>
        <v>-8.1505645089351014E-2</v>
      </c>
      <c r="C10" s="5">
        <f>Data!L21*(Data!K21-Data!K20)</f>
        <v>-8.9029403025845787E-3</v>
      </c>
      <c r="D10" s="5">
        <f>(Calculations!F21-Calculations!F20)/100</f>
        <v>8.2858590644114653E-3</v>
      </c>
      <c r="E10" s="5">
        <f>Calculations!E21/100</f>
        <v>4.2934643443724524E-2</v>
      </c>
      <c r="F10" s="6">
        <f t="shared" si="0"/>
        <v>-3.9188082883799602E-2</v>
      </c>
      <c r="G10" s="5">
        <f>Data!E21/100</f>
        <v>1.0949856146800101E-2</v>
      </c>
      <c r="H10" s="6">
        <f t="shared" si="1"/>
        <v>-5.0137939030599703E-2</v>
      </c>
      <c r="I10" s="6">
        <f t="shared" si="2"/>
        <v>-3.9188082883799602E-2</v>
      </c>
    </row>
    <row r="11" spans="1:9" x14ac:dyDescent="0.3">
      <c r="A11">
        <v>1980</v>
      </c>
      <c r="B11" s="5">
        <f>(Data!H22-Data!H21)/100</f>
        <v>-2.9784567946552976E-2</v>
      </c>
      <c r="C11" s="5">
        <f>Data!L22*(Data!K22-Data!K21)</f>
        <v>-3.3892631463662067E-2</v>
      </c>
      <c r="D11" s="5">
        <f>(Calculations!F22-Calculations!F21)/100</f>
        <v>6.2707594469561204E-3</v>
      </c>
      <c r="E11" s="5">
        <f>Calculations!E22/100</f>
        <v>3.9530590406723368E-2</v>
      </c>
      <c r="F11" s="6">
        <f t="shared" si="0"/>
        <v>-1.787584955653556E-2</v>
      </c>
      <c r="G11" s="5">
        <f>Data!E22/100</f>
        <v>4.6413614556337503E-2</v>
      </c>
      <c r="H11" s="6">
        <f t="shared" si="1"/>
        <v>-6.4289464112873063E-2</v>
      </c>
      <c r="I11" s="6">
        <f t="shared" si="2"/>
        <v>-1.787584955653556E-2</v>
      </c>
    </row>
    <row r="12" spans="1:9" x14ac:dyDescent="0.3">
      <c r="A12">
        <v>1981</v>
      </c>
      <c r="B12" s="5">
        <f>(Data!H23-Data!H22)/100</f>
        <v>9.7616023529129951E-3</v>
      </c>
      <c r="C12" s="5">
        <f>Data!L23*(Data!K23-Data!K22)</f>
        <v>-3.0546336052490842E-2</v>
      </c>
      <c r="D12" s="5">
        <f>(Calculations!F23-Calculations!F22)/100</f>
        <v>-1.728292293964687E-2</v>
      </c>
      <c r="E12" s="5">
        <f>Calculations!E23/100</f>
        <v>4.5686780552995944E-2</v>
      </c>
      <c r="F12" s="6">
        <f t="shared" si="0"/>
        <v>7.6191239137712238E-3</v>
      </c>
      <c r="G12" s="5">
        <f>Data!E23/100</f>
        <v>8.0496307939807499E-2</v>
      </c>
      <c r="H12" s="6">
        <f t="shared" si="1"/>
        <v>-7.2877184026036268E-2</v>
      </c>
      <c r="I12" s="6">
        <f t="shared" si="2"/>
        <v>7.6191239137712308E-3</v>
      </c>
    </row>
    <row r="13" spans="1:9" x14ac:dyDescent="0.3">
      <c r="A13">
        <v>1982</v>
      </c>
      <c r="B13" s="5">
        <f>(Data!H24-Data!H23)/100</f>
        <v>-8.2105101548440012E-3</v>
      </c>
      <c r="C13" s="5">
        <f>Data!L24*(Data!K24-Data!K23)</f>
        <v>1.5278512782814981E-2</v>
      </c>
      <c r="D13" s="5">
        <f>(Calculations!F24-Calculations!F23)/100</f>
        <v>-2.6122520960340286E-2</v>
      </c>
      <c r="E13" s="5">
        <f>Calculations!E24/100</f>
        <v>3.5247746352112842E-2</v>
      </c>
      <c r="F13" s="6">
        <f t="shared" si="0"/>
        <v>1.6193228019743537E-2</v>
      </c>
      <c r="G13" s="5">
        <f>Data!E24/100</f>
        <v>8.8886454742081011E-2</v>
      </c>
      <c r="H13" s="6">
        <f t="shared" si="1"/>
        <v>-7.2693226722337467E-2</v>
      </c>
      <c r="I13" s="6">
        <f t="shared" si="2"/>
        <v>1.6193228019743544E-2</v>
      </c>
    </row>
    <row r="14" spans="1:9" x14ac:dyDescent="0.3">
      <c r="A14">
        <v>1983</v>
      </c>
      <c r="B14" s="5">
        <f>(Data!H25-Data!H24)/100</f>
        <v>1.0645706492692E-2</v>
      </c>
      <c r="C14" s="5">
        <f>Data!L25*(Data!K25-Data!K24)</f>
        <v>9.2491339337271175E-2</v>
      </c>
      <c r="D14" s="5">
        <f>(Calculations!F25-Calculations!F24)/100</f>
        <v>3.7796952452604326E-3</v>
      </c>
      <c r="E14" s="5">
        <f>Calculations!E25/100</f>
        <v>2.8799598689271358E-2</v>
      </c>
      <c r="F14" s="6">
        <f t="shared" si="0"/>
        <v>0.13571633976449499</v>
      </c>
      <c r="G14" s="5">
        <f>Data!E25/100</f>
        <v>0.116286442382283</v>
      </c>
      <c r="H14" s="6">
        <f t="shared" si="1"/>
        <v>1.9429897382211986E-2</v>
      </c>
      <c r="I14" s="6">
        <f t="shared" si="2"/>
        <v>0.13571633976449499</v>
      </c>
    </row>
    <row r="15" spans="1:9" x14ac:dyDescent="0.3">
      <c r="A15">
        <v>1984</v>
      </c>
      <c r="B15" s="5">
        <f>(Data!H26-Data!H25)/100</f>
        <v>1.0645706492692E-2</v>
      </c>
      <c r="C15" s="5">
        <f>Data!L26*(Data!K26-Data!K25)</f>
        <v>-6.5650304388764121E-3</v>
      </c>
      <c r="D15" s="5">
        <f>(Calculations!F26-Calculations!F25)/100</f>
        <v>-7.2350711084834349E-3</v>
      </c>
      <c r="E15" s="5">
        <f>Calculations!E26/100</f>
        <v>3.5614367416373763E-2</v>
      </c>
      <c r="F15" s="6">
        <f t="shared" si="0"/>
        <v>3.2459972361705919E-2</v>
      </c>
      <c r="G15" s="5">
        <f>Data!E26/100</f>
        <v>7.8672387362142202E-2</v>
      </c>
      <c r="H15" s="6">
        <f t="shared" si="1"/>
        <v>-4.6212415000436283E-2</v>
      </c>
      <c r="I15" s="6">
        <f t="shared" si="2"/>
        <v>3.2459972361705919E-2</v>
      </c>
    </row>
    <row r="16" spans="1:9" x14ac:dyDescent="0.3">
      <c r="A16">
        <v>1985</v>
      </c>
      <c r="B16" s="5">
        <f>(Data!H27-Data!H26)/100</f>
        <v>-2.8347450772802995E-2</v>
      </c>
      <c r="C16" s="5">
        <f>Data!L27*(Data!K27-Data!K26)</f>
        <v>5.7657392716042796E-2</v>
      </c>
      <c r="D16" s="5">
        <f>(Calculations!F27-Calculations!F26)/100</f>
        <v>7.8152269429118737E-2</v>
      </c>
      <c r="E16" s="5">
        <f>Calculations!E27/100</f>
        <v>3.7252156852061347E-2</v>
      </c>
      <c r="F16" s="6">
        <f t="shared" si="0"/>
        <v>0.14471436822441988</v>
      </c>
      <c r="G16" s="5">
        <f>Data!E27/100</f>
        <v>3.6964130295808702E-2</v>
      </c>
      <c r="H16" s="6">
        <f t="shared" si="1"/>
        <v>0.10775023792861119</v>
      </c>
      <c r="I16" s="6">
        <f t="shared" si="2"/>
        <v>0.14471436822441988</v>
      </c>
    </row>
    <row r="17" spans="1:9" x14ac:dyDescent="0.3">
      <c r="A17">
        <v>1986</v>
      </c>
      <c r="B17" s="5">
        <f>(Data!H28-Data!H27)/100</f>
        <v>-1.3182269980971703E-2</v>
      </c>
      <c r="C17" s="5">
        <f>Data!L28*(Data!K28-Data!K27)</f>
        <v>2.6735273888448974E-2</v>
      </c>
      <c r="D17" s="5">
        <f>(Calculations!F28-Calculations!F27)/100</f>
        <v>-1.1432315112744309E-2</v>
      </c>
      <c r="E17" s="5">
        <f>Calculations!E28/100</f>
        <v>6.2712643112623381E-2</v>
      </c>
      <c r="F17" s="6">
        <f t="shared" si="0"/>
        <v>6.4833331907356351E-2</v>
      </c>
      <c r="G17" s="5">
        <f>Data!E28/100</f>
        <v>7.7759323851715897E-2</v>
      </c>
      <c r="H17" s="6">
        <f t="shared" si="1"/>
        <v>-1.2925991944359547E-2</v>
      </c>
      <c r="I17" s="6">
        <f t="shared" si="2"/>
        <v>6.4833331907356351E-2</v>
      </c>
    </row>
    <row r="18" spans="1:9" x14ac:dyDescent="0.3">
      <c r="A18">
        <v>1987</v>
      </c>
      <c r="B18" s="5">
        <f>(Data!H29-Data!H28)/100</f>
        <v>3.4869410059130711E-2</v>
      </c>
      <c r="C18" s="5">
        <f>Data!L29*(Data!K29-Data!K28)</f>
        <v>2.6448089392084598E-2</v>
      </c>
      <c r="D18" s="5">
        <f>(Calculations!F29-Calculations!F28)/100</f>
        <v>4.5187335530216897E-3</v>
      </c>
      <c r="E18" s="5">
        <f>Calculations!E29/100</f>
        <v>6.4007097136629526E-2</v>
      </c>
      <c r="F18" s="6">
        <f t="shared" si="0"/>
        <v>0.12984333014086652</v>
      </c>
      <c r="G18" s="5">
        <f>Data!E29/100</f>
        <v>0.101493422444432</v>
      </c>
      <c r="H18" s="6">
        <f t="shared" si="1"/>
        <v>2.8349907696434515E-2</v>
      </c>
      <c r="I18" s="6">
        <f t="shared" si="2"/>
        <v>0.12984333014086652</v>
      </c>
    </row>
    <row r="19" spans="1:9" x14ac:dyDescent="0.3">
      <c r="A19">
        <v>1988</v>
      </c>
      <c r="B19" s="5">
        <f>(Data!H30-Data!H29)/100</f>
        <v>-1.9699508319420112E-3</v>
      </c>
      <c r="C19" s="5">
        <f>Data!L30*(Data!K30-Data!K29)</f>
        <v>9.0826116282124864E-2</v>
      </c>
      <c r="D19" s="5">
        <f>(Calculations!F30-Calculations!F29)/100</f>
        <v>-1.7444001394715337E-2</v>
      </c>
      <c r="E19" s="5">
        <f>Calculations!E30/100</f>
        <v>0.10928376904391811</v>
      </c>
      <c r="F19" s="6">
        <f t="shared" si="0"/>
        <v>0.18069593309938564</v>
      </c>
      <c r="G19" s="5">
        <f>Data!E30/100</f>
        <v>0.11548725354371299</v>
      </c>
      <c r="H19" s="6">
        <f t="shared" si="1"/>
        <v>6.5208679555672652E-2</v>
      </c>
      <c r="I19" s="6">
        <f t="shared" si="2"/>
        <v>0.18069593309938564</v>
      </c>
    </row>
    <row r="20" spans="1:9" x14ac:dyDescent="0.3">
      <c r="A20">
        <v>1989</v>
      </c>
      <c r="B20" s="5">
        <f>(Data!H31-Data!H30)/100</f>
        <v>-4.9825576036865903E-2</v>
      </c>
      <c r="C20" s="5">
        <f>Data!L31*(Data!K31-Data!K30)</f>
        <v>8.2069313040594311E-2</v>
      </c>
      <c r="D20" s="5">
        <f>(Calculations!F31-Calculations!F30)/100</f>
        <v>-2.2139953807445708E-2</v>
      </c>
      <c r="E20" s="5">
        <f>Calculations!E31/100</f>
        <v>0.10798279277171668</v>
      </c>
      <c r="F20" s="6">
        <f t="shared" si="0"/>
        <v>0.11808657596799939</v>
      </c>
      <c r="G20" s="5">
        <f>Data!E31/100</f>
        <v>0.11298822678730801</v>
      </c>
      <c r="H20" s="6">
        <f t="shared" si="1"/>
        <v>5.0983491806913805E-3</v>
      </c>
      <c r="I20" s="6">
        <f t="shared" si="2"/>
        <v>0.11808657596799939</v>
      </c>
    </row>
    <row r="21" spans="1:9" x14ac:dyDescent="0.3">
      <c r="A21">
        <v>1990</v>
      </c>
      <c r="B21" s="5">
        <f>(Data!H32-Data!H31)/100</f>
        <v>3.0934283469868901E-2</v>
      </c>
      <c r="C21" s="5">
        <f>Data!L32*(Data!K32-Data!K31)</f>
        <v>3.5803153251309255E-2</v>
      </c>
      <c r="D21" s="5">
        <f>(Calculations!F32-Calculations!F31)/100</f>
        <v>-1.0953093631034215E-2</v>
      </c>
      <c r="E21" s="5">
        <f>Calculations!E32/100</f>
        <v>8.9156584628672833E-2</v>
      </c>
      <c r="F21" s="6">
        <f t="shared" si="0"/>
        <v>0.14494092771881678</v>
      </c>
      <c r="G21" s="5">
        <f>Data!E32/100</f>
        <v>8.9288560382811591E-2</v>
      </c>
      <c r="H21" s="6">
        <f t="shared" si="1"/>
        <v>5.565236733600519E-2</v>
      </c>
      <c r="I21" s="6">
        <f t="shared" si="2"/>
        <v>0.14494092771881678</v>
      </c>
    </row>
    <row r="22" spans="1:9" x14ac:dyDescent="0.3">
      <c r="A22">
        <v>1991</v>
      </c>
      <c r="B22" s="5">
        <f>(Data!H33-Data!H32)/100</f>
        <v>-4.9717607648578799E-2</v>
      </c>
      <c r="C22" s="5">
        <f>Data!L33*(Data!K33-Data!K32)</f>
        <v>1.6634807970238051E-2</v>
      </c>
      <c r="D22" s="5">
        <f>(Calculations!F33-Calculations!F32)/100</f>
        <v>-4.8004571981145369E-2</v>
      </c>
      <c r="E22" s="5">
        <f>Calculations!E33/100</f>
        <v>6.3547967427528537E-2</v>
      </c>
      <c r="F22" s="6">
        <f t="shared" si="0"/>
        <v>-1.7539404231957587E-2</v>
      </c>
      <c r="G22" s="5">
        <f>Data!E33/100</f>
        <v>2.9213909397164201E-2</v>
      </c>
      <c r="H22" s="6">
        <f t="shared" si="1"/>
        <v>-4.6753313629121787E-2</v>
      </c>
      <c r="I22" s="6">
        <f t="shared" si="2"/>
        <v>-1.7539404231957587E-2</v>
      </c>
    </row>
    <row r="23" spans="1:9" x14ac:dyDescent="0.3">
      <c r="A23">
        <v>1992</v>
      </c>
      <c r="B23" s="5">
        <f>(Data!H34-Data!H33)/100</f>
        <v>-8.8653459589446999E-3</v>
      </c>
      <c r="C23" s="5">
        <f>Data!L34*(Data!K34-Data!K33)</f>
        <v>-8.6782677504264577E-4</v>
      </c>
      <c r="D23" s="5">
        <f>(Calculations!F34-Calculations!F33)/100</f>
        <v>-1.0216407282303708E-3</v>
      </c>
      <c r="E23" s="5">
        <f>Calculations!E34/100</f>
        <v>1.2778879218630124E-2</v>
      </c>
      <c r="F23" s="6">
        <f t="shared" si="0"/>
        <v>2.0240657564124086E-3</v>
      </c>
      <c r="G23" s="5">
        <f>Data!E34/100</f>
        <v>3.9885651318421804E-2</v>
      </c>
      <c r="H23" s="6">
        <f t="shared" si="1"/>
        <v>-3.7861585562009394E-2</v>
      </c>
      <c r="I23" s="6">
        <f t="shared" si="2"/>
        <v>2.0240657564124104E-3</v>
      </c>
    </row>
    <row r="24" spans="1:9" x14ac:dyDescent="0.3">
      <c r="A24">
        <v>1993</v>
      </c>
      <c r="B24" s="5">
        <f>(Data!H35-Data!H34)/100</f>
        <v>-8.7651283906788977E-3</v>
      </c>
      <c r="C24" s="5">
        <f>Data!L35*(Data!K35-Data!K34)</f>
        <v>-2.1579384488221744E-2</v>
      </c>
      <c r="D24" s="5">
        <f>(Calculations!F35-Calculations!F34)/100</f>
        <v>-4.1964390219775358E-3</v>
      </c>
      <c r="E24" s="5">
        <f>Calculations!E35/100</f>
        <v>1.0854546876746099E-2</v>
      </c>
      <c r="F24" s="6">
        <f t="shared" si="0"/>
        <v>-2.3686405024132079E-2</v>
      </c>
      <c r="G24" s="5">
        <f>Data!E35/100</f>
        <v>3.1338685605443901E-2</v>
      </c>
      <c r="H24" s="6">
        <f t="shared" si="1"/>
        <v>-5.502509062957598E-2</v>
      </c>
      <c r="I24" s="6">
        <f t="shared" si="2"/>
        <v>-2.3686405024132079E-2</v>
      </c>
    </row>
    <row r="25" spans="1:9" x14ac:dyDescent="0.3">
      <c r="A25">
        <v>1994</v>
      </c>
      <c r="B25" s="5">
        <f>(Data!H36-Data!H35)/100</f>
        <v>-9.7751688198660994E-3</v>
      </c>
      <c r="C25" s="5">
        <f>Data!L36*(Data!K36-Data!K35)</f>
        <v>-2.3263615420919492E-2</v>
      </c>
      <c r="D25" s="5">
        <f>(Calculations!F36-Calculations!F35)/100</f>
        <v>1.3609391890107947E-3</v>
      </c>
      <c r="E25" s="5">
        <f>Calculations!E36/100</f>
        <v>7.6950111172154464E-3</v>
      </c>
      <c r="F25" s="6">
        <f t="shared" si="0"/>
        <v>-2.3982833934559349E-2</v>
      </c>
      <c r="G25" s="5">
        <f>Data!E36/100</f>
        <v>2.8746971881031702E-2</v>
      </c>
      <c r="H25" s="6">
        <f t="shared" si="1"/>
        <v>-5.2729805815591051E-2</v>
      </c>
      <c r="I25" s="6">
        <f t="shared" si="2"/>
        <v>-2.3982833934559349E-2</v>
      </c>
    </row>
    <row r="26" spans="1:9" x14ac:dyDescent="0.3">
      <c r="A26">
        <v>1995</v>
      </c>
      <c r="B26" s="5">
        <f>(Data!H37-Data!H36)/100</f>
        <v>-9.5292418342170972E-3</v>
      </c>
      <c r="C26" s="5">
        <f>Data!L37*(Data!K37-Data!K36)</f>
        <v>-1.0323048331137639E-2</v>
      </c>
      <c r="D26" s="5">
        <f>(Calculations!F37-Calculations!F36)/100</f>
        <v>3.3519326810187212E-3</v>
      </c>
      <c r="E26" s="5">
        <f>Calculations!E37/100</f>
        <v>5.0598902552232705E-3</v>
      </c>
      <c r="F26" s="6">
        <f t="shared" si="0"/>
        <v>-1.1440467229112745E-2</v>
      </c>
      <c r="G26" s="5">
        <f>Data!E37/100</f>
        <v>3.3194361961542802E-2</v>
      </c>
      <c r="H26" s="6">
        <f t="shared" si="1"/>
        <v>-4.4634829190655548E-2</v>
      </c>
      <c r="I26" s="6">
        <f t="shared" si="2"/>
        <v>-1.1440467229112745E-2</v>
      </c>
    </row>
    <row r="27" spans="1:9" x14ac:dyDescent="0.3">
      <c r="A27">
        <v>1996</v>
      </c>
      <c r="B27" s="5">
        <f>(Data!H38-Data!H37)/100</f>
        <v>1.2521676968280699E-2</v>
      </c>
      <c r="C27" s="5">
        <f>Data!L38*(Data!K38-Data!K37)</f>
        <v>-2.3383634469837839E-2</v>
      </c>
      <c r="D27" s="5">
        <f>(Calculations!F38-Calculations!F37)/100</f>
        <v>-1.0288693856838815E-3</v>
      </c>
      <c r="E27" s="5">
        <f>Calculations!E38/100</f>
        <v>3.5776539082656295E-3</v>
      </c>
      <c r="F27" s="6">
        <f t="shared" si="0"/>
        <v>-8.313172978975391E-3</v>
      </c>
      <c r="G27" s="5">
        <f>Data!E38/100</f>
        <v>1.1212292008018501E-2</v>
      </c>
      <c r="H27" s="6">
        <f t="shared" si="1"/>
        <v>-1.9525464986993892E-2</v>
      </c>
      <c r="I27" s="6">
        <f t="shared" si="2"/>
        <v>-8.313172978975391E-3</v>
      </c>
    </row>
    <row r="28" spans="1:9" x14ac:dyDescent="0.3">
      <c r="A28">
        <v>1997</v>
      </c>
      <c r="B28" s="5">
        <f>(Data!H39-Data!H38)/100</f>
        <v>2.3546303928496392E-2</v>
      </c>
      <c r="C28" s="5">
        <f>Data!L39*(Data!K39-Data!K38)</f>
        <v>-9.886887590001818E-2</v>
      </c>
      <c r="D28" s="5">
        <f>(Calculations!F39-Calculations!F38)/100</f>
        <v>1.2787211892325524E-3</v>
      </c>
      <c r="E28" s="5">
        <f>Calculations!E39/100</f>
        <v>3.7720571795037822E-3</v>
      </c>
      <c r="F28" s="6">
        <f t="shared" si="0"/>
        <v>-7.0271793602785446E-2</v>
      </c>
      <c r="G28" s="5">
        <f>Data!E39/100</f>
        <v>-6.6913908998297606E-4</v>
      </c>
      <c r="H28" s="6">
        <f t="shared" si="1"/>
        <v>-6.9602654512802467E-2</v>
      </c>
      <c r="I28" s="6">
        <f t="shared" si="2"/>
        <v>-7.0271793602785446E-2</v>
      </c>
    </row>
    <row r="29" spans="1:9" x14ac:dyDescent="0.3">
      <c r="A29">
        <v>1998</v>
      </c>
      <c r="B29" s="5">
        <f>(Data!H40-Data!H39)/100</f>
        <v>1.0723845972063897E-2</v>
      </c>
      <c r="C29" s="5">
        <f>Data!L40*(Data!K40-Data!K39)</f>
        <v>6.6341604635486709E-3</v>
      </c>
      <c r="D29" s="5">
        <f>(Calculations!F40-Calculations!F39)/100</f>
        <v>-2.9738983599258973E-6</v>
      </c>
      <c r="E29" s="5">
        <f>Calculations!E40/100</f>
        <v>1.6430201940598049E-3</v>
      </c>
      <c r="F29" s="6">
        <f t="shared" si="0"/>
        <v>1.8998052731312449E-2</v>
      </c>
      <c r="G29" s="5">
        <f>Data!E40/100</f>
        <v>1.0251198993558801E-2</v>
      </c>
      <c r="H29" s="6">
        <f t="shared" si="1"/>
        <v>8.7468537377536487E-3</v>
      </c>
      <c r="I29" s="6">
        <f t="shared" si="2"/>
        <v>1.8998052731312449E-2</v>
      </c>
    </row>
    <row r="30" spans="1:9" x14ac:dyDescent="0.3">
      <c r="A30">
        <v>1999</v>
      </c>
      <c r="B30" s="5">
        <f>(Data!H41-Data!H40)/100</f>
        <v>3.4048743353106613E-2</v>
      </c>
      <c r="C30" s="5">
        <f>Data!L41*(Data!K41-Data!K40)</f>
        <v>-1.0365609965080593E-2</v>
      </c>
      <c r="D30" s="5">
        <f>(Calculations!F41-Calculations!F40)/100</f>
        <v>3.7504436436569355E-3</v>
      </c>
      <c r="E30" s="5">
        <f>Calculations!E41/100</f>
        <v>1.3583949922610916E-3</v>
      </c>
      <c r="F30" s="6">
        <f t="shared" si="0"/>
        <v>2.8791972023944047E-2</v>
      </c>
      <c r="G30" s="5">
        <f>Data!E41/100</f>
        <v>3.3680689995593101E-2</v>
      </c>
      <c r="H30" s="6">
        <f t="shared" si="1"/>
        <v>-4.8887179716490536E-3</v>
      </c>
      <c r="I30" s="6">
        <f t="shared" si="2"/>
        <v>2.8791972023944047E-2</v>
      </c>
    </row>
    <row r="31" spans="1:9" x14ac:dyDescent="0.3">
      <c r="A31">
        <v>2000</v>
      </c>
      <c r="B31" s="5">
        <f>(Data!H42-Data!H41)/100</f>
        <v>-3.0630945480801584E-4</v>
      </c>
      <c r="C31" s="5">
        <f>Data!L42*(Data!K42-Data!K41)</f>
        <v>-1.9030705739518296E-2</v>
      </c>
      <c r="D31" s="5">
        <f>(Calculations!F42-Calculations!F41)/100</f>
        <v>-3.4773338435572089E-3</v>
      </c>
      <c r="E31" s="5">
        <f>Calculations!E42/100</f>
        <v>2.1660170803292009E-3</v>
      </c>
      <c r="F31" s="6">
        <f t="shared" si="0"/>
        <v>-2.0648331957554319E-2</v>
      </c>
      <c r="G31" s="5">
        <f>Data!E42/100</f>
        <v>3.3903754287204602E-2</v>
      </c>
      <c r="H31" s="6">
        <f t="shared" si="1"/>
        <v>-5.4552086244758921E-2</v>
      </c>
      <c r="I31" s="6">
        <f t="shared" si="2"/>
        <v>-2.0648331957554319E-2</v>
      </c>
    </row>
    <row r="32" spans="1:9" x14ac:dyDescent="0.3">
      <c r="A32">
        <v>2001</v>
      </c>
      <c r="B32" s="5">
        <f>(Data!H43-Data!H42)/100</f>
        <v>9.5249109717640053E-3</v>
      </c>
      <c r="C32" s="5">
        <f>Data!L43*(Data!K43-Data!K42)</f>
        <v>-1.1347676234055451E-2</v>
      </c>
      <c r="D32" s="5">
        <f>(Calculations!F43-Calculations!F42)/100</f>
        <v>1.9196760833364301E-3</v>
      </c>
      <c r="E32" s="5">
        <f>Calculations!E43/100</f>
        <v>5.3846803421492978E-4</v>
      </c>
      <c r="F32" s="6">
        <f t="shared" si="0"/>
        <v>6.3537885525991392E-4</v>
      </c>
      <c r="G32" s="5">
        <f>Data!E43/100</f>
        <v>2.7896021464570101E-2</v>
      </c>
      <c r="H32" s="6">
        <f t="shared" si="1"/>
        <v>-2.7260642609310187E-2</v>
      </c>
      <c r="I32" s="6">
        <f t="shared" si="2"/>
        <v>6.3537885525991392E-4</v>
      </c>
    </row>
    <row r="33" spans="1:9" x14ac:dyDescent="0.3">
      <c r="A33">
        <v>2002</v>
      </c>
      <c r="B33" s="5">
        <f>(Data!H44-Data!H43)/100</f>
        <v>-3.9088007119229932E-3</v>
      </c>
      <c r="C33" s="5">
        <f>Data!L44*(Data!K44-Data!K43)</f>
        <v>4.7236630081559858E-3</v>
      </c>
      <c r="D33" s="5">
        <f>(Calculations!F44-Calculations!F43)/100</f>
        <v>1.6633310138931855E-3</v>
      </c>
      <c r="E33" s="5">
        <f>Calculations!E44/100</f>
        <v>1.8442995620504971E-3</v>
      </c>
      <c r="F33" s="6">
        <f t="shared" si="0"/>
        <v>4.3224928721766753E-3</v>
      </c>
      <c r="G33" s="5">
        <f>Data!E44/100</f>
        <v>2.2918654116994702E-2</v>
      </c>
      <c r="H33" s="6">
        <f t="shared" si="1"/>
        <v>-1.8596161244818027E-2</v>
      </c>
      <c r="I33" s="6">
        <f t="shared" si="2"/>
        <v>4.3224928721766753E-3</v>
      </c>
    </row>
    <row r="34" spans="1:9" x14ac:dyDescent="0.3">
      <c r="A34">
        <v>2003</v>
      </c>
      <c r="B34" s="5">
        <f>(Data!H45-Data!H44)/100</f>
        <v>-2.8098534937489993E-3</v>
      </c>
      <c r="C34" s="5">
        <f>Data!L45*(Data!K45-Data!K44)</f>
        <v>7.6924557503245464E-3</v>
      </c>
      <c r="D34" s="5">
        <f>(Calculations!F45-Calculations!F44)/100</f>
        <v>9.348286164554498E-4</v>
      </c>
      <c r="E34" s="5">
        <f>Calculations!E45/100</f>
        <v>2.3867102547813837E-3</v>
      </c>
      <c r="F34" s="6">
        <f t="shared" si="0"/>
        <v>8.2041411278123803E-3</v>
      </c>
      <c r="G34" s="5">
        <f>Data!E45/100</f>
        <v>1.73846715441455E-2</v>
      </c>
      <c r="H34" s="6">
        <f t="shared" si="1"/>
        <v>-9.18053041633312E-3</v>
      </c>
      <c r="I34" s="6">
        <f t="shared" si="2"/>
        <v>8.2041411278123803E-3</v>
      </c>
    </row>
    <row r="35" spans="1:9" x14ac:dyDescent="0.3">
      <c r="A35">
        <v>2004</v>
      </c>
      <c r="B35" s="5">
        <f>(Data!H46-Data!H45)/100</f>
        <v>-1.0515526608283103E-2</v>
      </c>
      <c r="C35" s="5">
        <f>Data!L46*(Data!K46-Data!K45)</f>
        <v>-6.8911381816963121E-4</v>
      </c>
      <c r="D35" s="5">
        <f>(Calculations!F46-Calculations!F45)/100</f>
        <v>4.7328486185325104E-3</v>
      </c>
      <c r="E35" s="5">
        <f>Calculations!E46/100</f>
        <v>3.549335021778809E-3</v>
      </c>
      <c r="F35" s="6">
        <f t="shared" si="0"/>
        <v>-2.9224567861414149E-3</v>
      </c>
      <c r="G35" s="5">
        <f>Data!E46/100</f>
        <v>1.1233754448160899E-2</v>
      </c>
      <c r="H35" s="6">
        <f t="shared" si="1"/>
        <v>-1.4156211234302314E-2</v>
      </c>
      <c r="I35" s="6">
        <f t="shared" si="2"/>
        <v>-2.9224567861414145E-3</v>
      </c>
    </row>
    <row r="36" spans="1:9" x14ac:dyDescent="0.3">
      <c r="A36">
        <v>2005</v>
      </c>
      <c r="B36" s="5">
        <f>(Data!H47-Data!H46)/100</f>
        <v>1.4481781156843105E-2</v>
      </c>
      <c r="C36" s="5">
        <f>Data!L47*(Data!K47-Data!K46)</f>
        <v>-3.9845736640281113E-2</v>
      </c>
      <c r="D36" s="5">
        <f>(Calculations!F47-Calculations!F46)/100</f>
        <v>6.4848402873161955E-3</v>
      </c>
      <c r="E36" s="5">
        <f>Calculations!E47/100</f>
        <v>3.2159355898213476E-3</v>
      </c>
      <c r="F36" s="6">
        <f t="shared" si="0"/>
        <v>-1.5663179606300461E-2</v>
      </c>
      <c r="G36" s="5">
        <f>Data!E47/100</f>
        <v>3.5196145525950699E-3</v>
      </c>
      <c r="H36" s="6">
        <f t="shared" si="1"/>
        <v>-1.9182794158895532E-2</v>
      </c>
      <c r="I36" s="6">
        <f t="shared" si="2"/>
        <v>-1.5663179606300461E-2</v>
      </c>
    </row>
    <row r="37" spans="1:9" x14ac:dyDescent="0.3">
      <c r="A37">
        <v>2006</v>
      </c>
      <c r="B37" s="5">
        <f>(Data!H48-Data!H47)/100</f>
        <v>-1.22221937222578E-2</v>
      </c>
      <c r="C37" s="5">
        <f>Data!L48*(Data!K48-Data!K47)</f>
        <v>-2.0345001998934274E-2</v>
      </c>
      <c r="D37" s="5">
        <f>(Calculations!F48-Calculations!F47)/100</f>
        <v>7.3602610372460299E-4</v>
      </c>
      <c r="E37" s="5">
        <f>Calculations!E48/100</f>
        <v>6.7009904102582826E-3</v>
      </c>
      <c r="F37" s="6">
        <f t="shared" si="0"/>
        <v>-2.5130179207209183E-2</v>
      </c>
      <c r="G37" s="5">
        <f>Data!E48/100</f>
        <v>-2.4542276838373903E-2</v>
      </c>
      <c r="H37" s="6">
        <f t="shared" si="1"/>
        <v>-5.8790236883527955E-4</v>
      </c>
      <c r="I37" s="6">
        <f t="shared" si="2"/>
        <v>-2.5130179207209183E-2</v>
      </c>
    </row>
    <row r="38" spans="1:9" x14ac:dyDescent="0.3">
      <c r="A38">
        <v>2007</v>
      </c>
      <c r="B38" s="5">
        <f>(Data!H49-Data!H48)/100</f>
        <v>1.5974923224908809E-2</v>
      </c>
      <c r="C38" s="5">
        <f>Data!L49*(Data!K49-Data!K48)</f>
        <v>-2.8183740637989674E-2</v>
      </c>
      <c r="D38" s="5">
        <f>(Calculations!F49-Calculations!F48)/100</f>
        <v>7.4284357015496558E-3</v>
      </c>
      <c r="E38" s="5">
        <f>Calculations!E49/100</f>
        <v>4.820062427119097E-3</v>
      </c>
      <c r="F38" s="6">
        <f t="shared" si="0"/>
        <v>3.9680715587887827E-5</v>
      </c>
      <c r="G38" s="5">
        <f>Data!E49/100</f>
        <v>-3.0650127187796698E-2</v>
      </c>
      <c r="H38" s="6">
        <f t="shared" si="1"/>
        <v>3.0689807903384585E-2</v>
      </c>
      <c r="I38" s="6">
        <f t="shared" si="2"/>
        <v>3.9680715587887827E-5</v>
      </c>
    </row>
    <row r="39" spans="1:9" x14ac:dyDescent="0.3">
      <c r="A39">
        <v>2008</v>
      </c>
      <c r="B39" s="5">
        <f>(Data!H50-Data!H49)/100</f>
        <v>-1.4910810262990317E-2</v>
      </c>
      <c r="C39" s="5">
        <f>Data!L50*(Data!K50-Data!K49)</f>
        <v>-1.8700871799488442E-2</v>
      </c>
      <c r="D39" s="5">
        <f>(Calculations!F50-Calculations!F49)/100</f>
        <v>6.8479049879872989E-3</v>
      </c>
      <c r="E39" s="5">
        <f>Calculations!E50/100</f>
        <v>5.8379841665346802E-3</v>
      </c>
      <c r="F39" s="6">
        <f t="shared" si="0"/>
        <v>-2.0925792907956785E-2</v>
      </c>
      <c r="G39" s="5">
        <f>Data!E50/100</f>
        <v>-2.5007639506251903E-2</v>
      </c>
      <c r="H39" s="6">
        <f t="shared" si="1"/>
        <v>4.0818465982951184E-3</v>
      </c>
      <c r="I39" s="6">
        <f t="shared" si="2"/>
        <v>-2.0925792907956785E-2</v>
      </c>
    </row>
    <row r="40" spans="1:9" x14ac:dyDescent="0.3">
      <c r="A40">
        <v>2009</v>
      </c>
      <c r="B40" s="5">
        <f>(Data!H51-Data!H50)/100</f>
        <v>9.6391504906083014E-3</v>
      </c>
      <c r="C40" s="5">
        <f>Data!L51*(Data!K51-Data!K50)</f>
        <v>6.5435532519950313E-3</v>
      </c>
      <c r="D40" s="5">
        <f>(Calculations!F51-Calculations!F50)/100</f>
        <v>1.6779230348268116E-3</v>
      </c>
      <c r="E40" s="5">
        <f>Calculations!E51/100</f>
        <v>1.6928551894385899E-3</v>
      </c>
      <c r="F40" s="6">
        <f t="shared" si="0"/>
        <v>1.9553481966868735E-2</v>
      </c>
      <c r="G40" s="5">
        <f>Data!E51/100</f>
        <v>1.3016064141388799E-2</v>
      </c>
      <c r="H40" s="6">
        <f t="shared" si="1"/>
        <v>6.5374178254799364E-3</v>
      </c>
      <c r="I40" s="6">
        <f t="shared" si="2"/>
        <v>1.9553481966868735E-2</v>
      </c>
    </row>
    <row r="41" spans="1:9" x14ac:dyDescent="0.3">
      <c r="A41">
        <v>2010</v>
      </c>
      <c r="B41" s="5">
        <f>(Data!H52-Data!H51)/100</f>
        <v>4.6493489244399557E-4</v>
      </c>
      <c r="C41" s="5">
        <f>Data!L52*(Data!K52-Data!K51)</f>
        <v>-1.2162221841197788E-2</v>
      </c>
      <c r="D41" s="5">
        <f>(Calculations!F52-Calculations!F51)/100</f>
        <v>1.6902996138913284E-2</v>
      </c>
      <c r="E41" s="5">
        <f>Calculations!E52/100</f>
        <v>8.3514720926953431E-3</v>
      </c>
      <c r="F41" s="6">
        <f t="shared" si="0"/>
        <v>1.3557181282854835E-2</v>
      </c>
      <c r="G41" s="5">
        <f>Data!E52/100</f>
        <v>1.75511138016863E-3</v>
      </c>
      <c r="H41" s="6">
        <f t="shared" si="1"/>
        <v>1.1802069902686205E-2</v>
      </c>
      <c r="I41" s="6">
        <f t="shared" si="2"/>
        <v>1.3557181282854835E-2</v>
      </c>
    </row>
    <row r="42" spans="1:9" x14ac:dyDescent="0.3">
      <c r="A42">
        <v>2011</v>
      </c>
      <c r="B42" s="5">
        <f>(Data!H53-Data!H52)/100</f>
        <v>-4.430570973770003E-3</v>
      </c>
      <c r="C42" s="5">
        <f>Data!L53*(Data!K53-Data!K52)</f>
        <v>-6.2629374710080742E-3</v>
      </c>
      <c r="D42" s="5">
        <f>(Calculations!F53-Calculations!F52)/100</f>
        <v>3.6824787650092537E-3</v>
      </c>
      <c r="E42" s="5">
        <f>Calculations!E53/100</f>
        <v>8.526232699251568E-3</v>
      </c>
      <c r="F42" s="6">
        <f t="shared" si="0"/>
        <v>1.515203019482745E-3</v>
      </c>
      <c r="G42" s="5">
        <f>Data!E53/100</f>
        <v>-2.0646064307607501E-2</v>
      </c>
      <c r="H42" s="6">
        <f t="shared" si="1"/>
        <v>2.2161267327090246E-2</v>
      </c>
      <c r="I42" s="6">
        <f t="shared" si="2"/>
        <v>1.515203019482745E-3</v>
      </c>
    </row>
    <row r="43" spans="1:9" x14ac:dyDescent="0.3">
      <c r="A43">
        <v>2012</v>
      </c>
      <c r="B43" s="5">
        <f>(Data!H54-Data!H53)/100</f>
        <v>-1.2632248214449859E-3</v>
      </c>
      <c r="C43" s="5">
        <f>Data!L54*(Data!K54-Data!K53)</f>
        <v>-4.8542827347746991E-3</v>
      </c>
      <c r="D43" s="5">
        <f>(Calculations!F54-Calculations!F53)/100</f>
        <v>1.8697241780691556E-2</v>
      </c>
      <c r="E43" s="5">
        <f>Calculations!E54/100</f>
        <v>6.3425238870777056E-3</v>
      </c>
      <c r="F43" s="6">
        <f t="shared" si="0"/>
        <v>1.8922258111549576E-2</v>
      </c>
      <c r="G43" s="5">
        <f>Data!E54/100</f>
        <v>-2.27068356606158E-2</v>
      </c>
      <c r="H43" s="6">
        <f t="shared" si="1"/>
        <v>4.1629093772165379E-2</v>
      </c>
      <c r="I43" s="6">
        <f t="shared" si="2"/>
        <v>1.8922258111549579E-2</v>
      </c>
    </row>
    <row r="44" spans="1:9" x14ac:dyDescent="0.3">
      <c r="A44">
        <v>2013</v>
      </c>
      <c r="B44" s="5">
        <f>(Data!H55-Data!H54)/100</f>
        <v>3.2174993562819943E-3</v>
      </c>
      <c r="C44" s="5">
        <f>Data!L55*(Data!K55-Data!K54)</f>
        <v>-1.0006899563779377E-2</v>
      </c>
      <c r="D44" s="5">
        <f>(Calculations!F55-Calculations!F54)/100</f>
        <v>-8.6890550994887048E-3</v>
      </c>
      <c r="E44" s="5">
        <f>Calculations!E55/100</f>
        <v>7.2327267412405083E-3</v>
      </c>
      <c r="F44" s="6">
        <f t="shared" si="0"/>
        <v>-8.2457285657455796E-3</v>
      </c>
      <c r="G44" s="5">
        <f>Data!E55/100</f>
        <v>-8.6257289850626903E-3</v>
      </c>
      <c r="H44" s="6">
        <f t="shared" si="1"/>
        <v>3.8000041931711068E-4</v>
      </c>
      <c r="I44" s="6">
        <f t="shared" si="2"/>
        <v>-8.2457285657455796E-3</v>
      </c>
    </row>
    <row r="45" spans="1:9" x14ac:dyDescent="0.3">
      <c r="A45">
        <v>2014</v>
      </c>
      <c r="B45" s="5">
        <f>(Data!H56-Data!H55)/100</f>
        <v>7.2261502679580045E-3</v>
      </c>
      <c r="C45" s="5">
        <f>Data!L56*(Data!K56-Data!K55)</f>
        <v>7.1146082719026065E-4</v>
      </c>
      <c r="D45" s="5">
        <f>(Calculations!F56-Calculations!F55)/100</f>
        <v>-1.2946100209000201E-3</v>
      </c>
      <c r="E45" s="5">
        <f>Calculations!E56/100</f>
        <v>4.6397921192097569E-3</v>
      </c>
      <c r="F45" s="6">
        <f t="shared" si="0"/>
        <v>1.1282793193458002E-2</v>
      </c>
      <c r="G45" s="5">
        <f>Data!E56/100</f>
        <v>2.9052241672131601E-3</v>
      </c>
      <c r="H45" s="6">
        <f t="shared" si="1"/>
        <v>8.3775690262448427E-3</v>
      </c>
      <c r="I45" s="6">
        <f t="shared" si="2"/>
        <v>1.1282793193458002E-2</v>
      </c>
    </row>
    <row r="46" spans="1:9" x14ac:dyDescent="0.3">
      <c r="A46">
        <v>2015</v>
      </c>
      <c r="B46" s="5">
        <f>(Data!H57-Data!H56)/100</f>
        <v>1.0141635709715989E-2</v>
      </c>
      <c r="C46" s="5">
        <f>Data!L57*(Data!K57-Data!K56)</f>
        <v>1.0746506078503545E-2</v>
      </c>
      <c r="D46" s="5">
        <f>(Calculations!F57-Calculations!F56)/100</f>
        <v>-9.720313931983195E-3</v>
      </c>
      <c r="E46" s="5">
        <f>Calculations!E57/100</f>
        <v>5.5197782915004101E-3</v>
      </c>
      <c r="F46" s="6">
        <f t="shared" si="0"/>
        <v>1.6687606147736747E-2</v>
      </c>
      <c r="G46" s="5">
        <f>Data!E57/100</f>
        <v>2.0373788589414299E-2</v>
      </c>
      <c r="H46" s="6">
        <f t="shared" si="1"/>
        <v>-3.6861824416775518E-3</v>
      </c>
      <c r="I46" s="6">
        <f t="shared" si="2"/>
        <v>1.6687606147736747E-2</v>
      </c>
    </row>
    <row r="47" spans="1:9" x14ac:dyDescent="0.3">
      <c r="A47">
        <v>2016</v>
      </c>
      <c r="B47" s="5">
        <f>(Data!H58-Data!H57)/100</f>
        <v>1.3063991989809018E-2</v>
      </c>
      <c r="C47" s="5">
        <f>Data!L58*(Data!K58-Data!K57)</f>
        <v>-3.7514264365202683E-3</v>
      </c>
      <c r="D47" s="5">
        <f>(Calculations!F58-Calculations!F57)/100</f>
        <v>-2.80906151120778E-3</v>
      </c>
      <c r="E47" s="5">
        <f>Calculations!E58/100</f>
        <v>5.9671559608522199E-3</v>
      </c>
      <c r="F47" s="6">
        <f t="shared" si="0"/>
        <v>1.247066000293319E-2</v>
      </c>
      <c r="G47" s="5">
        <f>Data!E58/100</f>
        <v>2.4859328215354002E-2</v>
      </c>
      <c r="H47" s="6">
        <f t="shared" si="1"/>
        <v>-1.2388668212420812E-2</v>
      </c>
      <c r="I47" s="6">
        <f t="shared" si="2"/>
        <v>1.247066000293319E-2</v>
      </c>
    </row>
    <row r="48" spans="1:9" x14ac:dyDescent="0.3">
      <c r="A48">
        <v>2017</v>
      </c>
      <c r="B48" s="5">
        <f>(Data!H59-Data!H58)/100</f>
        <v>2.6431906757959991E-2</v>
      </c>
      <c r="C48" s="5">
        <f>Data!L59*(Data!K59-Data!K58)</f>
        <v>-6.495982149290945E-3</v>
      </c>
      <c r="D48" s="5">
        <f>(Calculations!F59-Calculations!F58)/100</f>
        <v>6.1029404200564131E-4</v>
      </c>
      <c r="E48" s="5">
        <f>Calculations!E59/100</f>
        <v>4.8510855548322684E-3</v>
      </c>
      <c r="F48" s="6">
        <f t="shared" si="0"/>
        <v>2.5397304205506958E-2</v>
      </c>
      <c r="G48" s="5">
        <f>Data!E59/100</f>
        <v>3.09803576523335E-2</v>
      </c>
      <c r="H48" s="6">
        <f t="shared" si="1"/>
        <v>-5.5830534468265421E-3</v>
      </c>
      <c r="I48" s="6">
        <f t="shared" si="2"/>
        <v>2.5397304205506958E-2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687A-ED47-4206-90D0-FC41E5011998}">
  <dimension ref="A1"/>
  <sheetViews>
    <sheetView zoomScale="85" zoomScaleNormal="85" workbookViewId="0">
      <selection activeCell="R12" sqref="R12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Calculations</vt:lpstr>
      <vt:lpstr>Budget Accounting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2022-02-18T18:17:03Z</dcterms:modified>
</cp:coreProperties>
</file>